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23256" windowHeight="12600" tabRatio="877"/>
  </bookViews>
  <sheets>
    <sheet name="Início" sheetId="18" r:id="rId1"/>
    <sheet name="Contas" sheetId="14" r:id="rId2"/>
    <sheet name="Centros de Custo" sheetId="6" r:id="rId3"/>
    <sheet name="Lançamentos" sheetId="8" r:id="rId4"/>
    <sheet name="DRE" sheetId="11" r:id="rId5"/>
    <sheet name="Fluxo de Caixa" sheetId="15" r:id="rId6"/>
    <sheet name="DRE por Centro de Custo" sheetId="16" r:id="rId7"/>
    <sheet name="Fluxo de Caixa por CC" sheetId="17" r:id="rId8"/>
    <sheet name="Dicas de Cursos" sheetId="22" r:id="rId9"/>
  </sheets>
  <calcPr calcId="124519"/>
</workbook>
</file>

<file path=xl/calcChain.xml><?xml version="1.0" encoding="utf-8"?>
<calcChain xmlns="http://schemas.openxmlformats.org/spreadsheetml/2006/main">
  <c r="F4" i="16"/>
  <c r="E3" i="17" s="1"/>
  <c r="C4" s="1"/>
  <c r="F8" i="15"/>
  <c r="F14" s="1"/>
  <c r="E8"/>
  <c r="B8" i="11"/>
  <c r="C8" s="1"/>
  <c r="D8" s="1"/>
  <c r="B100" i="16"/>
  <c r="C100" s="1"/>
  <c r="B101"/>
  <c r="C101" s="1"/>
  <c r="E101" s="1"/>
  <c r="B102"/>
  <c r="C102" s="1"/>
  <c r="E102" s="1"/>
  <c r="B103"/>
  <c r="C103" s="1"/>
  <c r="B104"/>
  <c r="C104"/>
  <c r="F104" s="1"/>
  <c r="B105"/>
  <c r="C105" s="1"/>
  <c r="E105" s="1"/>
  <c r="B106"/>
  <c r="C106" s="1"/>
  <c r="E106" s="1"/>
  <c r="B107"/>
  <c r="C107" s="1"/>
  <c r="B108"/>
  <c r="C108"/>
  <c r="F108" s="1"/>
  <c r="B109"/>
  <c r="C109" s="1"/>
  <c r="E109" s="1"/>
  <c r="B14"/>
  <c r="C14" s="1"/>
  <c r="B15"/>
  <c r="C15" s="1"/>
  <c r="B16"/>
  <c r="C16" s="1"/>
  <c r="B17"/>
  <c r="C17" s="1"/>
  <c r="D17" s="1"/>
  <c r="B18"/>
  <c r="C18" s="1"/>
  <c r="B19"/>
  <c r="C19" s="1"/>
  <c r="H19" s="1"/>
  <c r="B20"/>
  <c r="C20" s="1"/>
  <c r="B21"/>
  <c r="C21" s="1"/>
  <c r="B22"/>
  <c r="C22" s="1"/>
  <c r="B23"/>
  <c r="C23" s="1"/>
  <c r="G23" s="1"/>
  <c r="B25"/>
  <c r="C25" s="1"/>
  <c r="E25" s="1"/>
  <c r="B26"/>
  <c r="C26" s="1"/>
  <c r="B27"/>
  <c r="C27"/>
  <c r="F27" s="1"/>
  <c r="E27"/>
  <c r="B28"/>
  <c r="C28" s="1"/>
  <c r="E28" s="1"/>
  <c r="B29"/>
  <c r="C29" s="1"/>
  <c r="E29" s="1"/>
  <c r="B30"/>
  <c r="C30" s="1"/>
  <c r="B31"/>
  <c r="C31" s="1"/>
  <c r="B32"/>
  <c r="C32" s="1"/>
  <c r="E32" s="1"/>
  <c r="B33"/>
  <c r="C33" s="1"/>
  <c r="E33" s="1"/>
  <c r="B34"/>
  <c r="C34" s="1"/>
  <c r="F101"/>
  <c r="F102"/>
  <c r="F105"/>
  <c r="F25"/>
  <c r="G101"/>
  <c r="G102"/>
  <c r="G104"/>
  <c r="G105"/>
  <c r="G108"/>
  <c r="G15"/>
  <c r="G19"/>
  <c r="G27"/>
  <c r="G32"/>
  <c r="H101"/>
  <c r="H102"/>
  <c r="H104"/>
  <c r="H105"/>
  <c r="H15"/>
  <c r="H23"/>
  <c r="H25"/>
  <c r="H29"/>
  <c r="H32"/>
  <c r="I101"/>
  <c r="I102"/>
  <c r="I104"/>
  <c r="I105"/>
  <c r="I108"/>
  <c r="I15"/>
  <c r="I19"/>
  <c r="I23"/>
  <c r="I25"/>
  <c r="I27"/>
  <c r="I29"/>
  <c r="I32"/>
  <c r="J101"/>
  <c r="J102"/>
  <c r="J104"/>
  <c r="J105"/>
  <c r="J106"/>
  <c r="J108"/>
  <c r="J15"/>
  <c r="J19"/>
  <c r="J23"/>
  <c r="J25"/>
  <c r="J27"/>
  <c r="J29"/>
  <c r="J32"/>
  <c r="J33"/>
  <c r="K101"/>
  <c r="K102"/>
  <c r="K104"/>
  <c r="K105"/>
  <c r="K108"/>
  <c r="K15"/>
  <c r="K19"/>
  <c r="K23"/>
  <c r="K25"/>
  <c r="K27"/>
  <c r="K29"/>
  <c r="K32"/>
  <c r="K33"/>
  <c r="L101"/>
  <c r="L102"/>
  <c r="L104"/>
  <c r="L105"/>
  <c r="L108"/>
  <c r="L15"/>
  <c r="L19"/>
  <c r="L23"/>
  <c r="L25"/>
  <c r="L27"/>
  <c r="L29"/>
  <c r="L32"/>
  <c r="L33"/>
  <c r="M101"/>
  <c r="M102"/>
  <c r="M104"/>
  <c r="M105"/>
  <c r="M108"/>
  <c r="M15"/>
  <c r="M19"/>
  <c r="M23"/>
  <c r="M25"/>
  <c r="M27"/>
  <c r="M28"/>
  <c r="M29"/>
  <c r="M32"/>
  <c r="M33"/>
  <c r="N101"/>
  <c r="N102"/>
  <c r="N104"/>
  <c r="N105"/>
  <c r="N108"/>
  <c r="N14"/>
  <c r="N15"/>
  <c r="N18"/>
  <c r="N19"/>
  <c r="N22"/>
  <c r="N23"/>
  <c r="N25"/>
  <c r="N27"/>
  <c r="N29"/>
  <c r="N32"/>
  <c r="N33"/>
  <c r="O101"/>
  <c r="O102"/>
  <c r="O104"/>
  <c r="O105"/>
  <c r="O108"/>
  <c r="O14"/>
  <c r="O15"/>
  <c r="O18"/>
  <c r="O19"/>
  <c r="O22"/>
  <c r="O23"/>
  <c r="O25"/>
  <c r="O27"/>
  <c r="O28"/>
  <c r="O29"/>
  <c r="O32"/>
  <c r="O33"/>
  <c r="B38"/>
  <c r="C38" s="1"/>
  <c r="B39"/>
  <c r="C39" s="1"/>
  <c r="G39" s="1"/>
  <c r="B40"/>
  <c r="C40" s="1"/>
  <c r="G40" s="1"/>
  <c r="B41"/>
  <c r="C41" s="1"/>
  <c r="L41" s="1"/>
  <c r="B42"/>
  <c r="C42" s="1"/>
  <c r="B43"/>
  <c r="C43" s="1"/>
  <c r="B44"/>
  <c r="C44" s="1"/>
  <c r="G44" s="1"/>
  <c r="B45"/>
  <c r="C45" s="1"/>
  <c r="B46"/>
  <c r="C46" s="1"/>
  <c r="B47"/>
  <c r="C47" s="1"/>
  <c r="B49"/>
  <c r="C49" s="1"/>
  <c r="B50"/>
  <c r="C50" s="1"/>
  <c r="G50" s="1"/>
  <c r="B51"/>
  <c r="C51" s="1"/>
  <c r="B52"/>
  <c r="C52" s="1"/>
  <c r="G52" s="1"/>
  <c r="B53"/>
  <c r="C53" s="1"/>
  <c r="B54"/>
  <c r="C54" s="1"/>
  <c r="L54" s="1"/>
  <c r="B55"/>
  <c r="C55" s="1"/>
  <c r="B56"/>
  <c r="C56" s="1"/>
  <c r="B57"/>
  <c r="C57" s="1"/>
  <c r="B58"/>
  <c r="C58" s="1"/>
  <c r="G58" s="1"/>
  <c r="B65"/>
  <c r="C65" s="1"/>
  <c r="G65" s="1"/>
  <c r="B66"/>
  <c r="C66" s="1"/>
  <c r="B67"/>
  <c r="C67" s="1"/>
  <c r="I67" s="1"/>
  <c r="B68"/>
  <c r="C68" s="1"/>
  <c r="B69"/>
  <c r="C69" s="1"/>
  <c r="B70"/>
  <c r="C70" s="1"/>
  <c r="B71"/>
  <c r="C71" s="1"/>
  <c r="G71" s="1"/>
  <c r="B72"/>
  <c r="C72" s="1"/>
  <c r="B73"/>
  <c r="C73" s="1"/>
  <c r="G73" s="1"/>
  <c r="B74"/>
  <c r="C74" s="1"/>
  <c r="H74" s="1"/>
  <c r="B76"/>
  <c r="C76" s="1"/>
  <c r="B77"/>
  <c r="C77" s="1"/>
  <c r="D77" s="1"/>
  <c r="B78"/>
  <c r="C78" s="1"/>
  <c r="B79"/>
  <c r="C79" s="1"/>
  <c r="F79" s="1"/>
  <c r="B80"/>
  <c r="C80" s="1"/>
  <c r="B81"/>
  <c r="C81" s="1"/>
  <c r="L81" s="1"/>
  <c r="B82"/>
  <c r="C82" s="1"/>
  <c r="B83"/>
  <c r="C83" s="1"/>
  <c r="E83" s="1"/>
  <c r="B84"/>
  <c r="C84" s="1"/>
  <c r="B85"/>
  <c r="C85" s="1"/>
  <c r="H85" s="1"/>
  <c r="B87"/>
  <c r="C87" s="1"/>
  <c r="E87" s="1"/>
  <c r="B88"/>
  <c r="C88" s="1"/>
  <c r="G88" s="1"/>
  <c r="B89"/>
  <c r="C89" s="1"/>
  <c r="E89" s="1"/>
  <c r="B90"/>
  <c r="C90" s="1"/>
  <c r="D90" s="1"/>
  <c r="B91"/>
  <c r="C91" s="1"/>
  <c r="E91" s="1"/>
  <c r="B92"/>
  <c r="C92" s="1"/>
  <c r="H92" s="1"/>
  <c r="B93"/>
  <c r="C93" s="1"/>
  <c r="E93" s="1"/>
  <c r="B94"/>
  <c r="C94" s="1"/>
  <c r="G94" s="1"/>
  <c r="B95"/>
  <c r="C95" s="1"/>
  <c r="G95" s="1"/>
  <c r="B96"/>
  <c r="C96" s="1"/>
  <c r="I96" s="1"/>
  <c r="B111"/>
  <c r="C111" s="1"/>
  <c r="B112"/>
  <c r="C112" s="1"/>
  <c r="J112" s="1"/>
  <c r="B113"/>
  <c r="C113" s="1"/>
  <c r="B114"/>
  <c r="C114" s="1"/>
  <c r="E114" s="1"/>
  <c r="B115"/>
  <c r="C115" s="1"/>
  <c r="B116"/>
  <c r="C116" s="1"/>
  <c r="D116" s="1"/>
  <c r="B117"/>
  <c r="C117" s="1"/>
  <c r="B118"/>
  <c r="C118" s="1"/>
  <c r="E118" s="1"/>
  <c r="B119"/>
  <c r="C119" s="1"/>
  <c r="B120"/>
  <c r="C120" s="1"/>
  <c r="F120" s="1"/>
  <c r="F38"/>
  <c r="F40"/>
  <c r="F42"/>
  <c r="F46"/>
  <c r="F52"/>
  <c r="F56"/>
  <c r="F58"/>
  <c r="F67"/>
  <c r="F83"/>
  <c r="F85"/>
  <c r="F87"/>
  <c r="F91"/>
  <c r="F93"/>
  <c r="F118"/>
  <c r="G66"/>
  <c r="G74"/>
  <c r="G83"/>
  <c r="G91"/>
  <c r="G96"/>
  <c r="G118"/>
  <c r="H38"/>
  <c r="H39"/>
  <c r="H40"/>
  <c r="H42"/>
  <c r="H44"/>
  <c r="H46"/>
  <c r="H52"/>
  <c r="H54"/>
  <c r="H65"/>
  <c r="H66"/>
  <c r="H69"/>
  <c r="H71"/>
  <c r="H79"/>
  <c r="H81"/>
  <c r="H88"/>
  <c r="H89"/>
  <c r="H91"/>
  <c r="H95"/>
  <c r="H96"/>
  <c r="H116"/>
  <c r="H118"/>
  <c r="I38"/>
  <c r="I39"/>
  <c r="I41"/>
  <c r="I42"/>
  <c r="I44"/>
  <c r="I46"/>
  <c r="I50"/>
  <c r="I52"/>
  <c r="I56"/>
  <c r="I65"/>
  <c r="I69"/>
  <c r="I73"/>
  <c r="I74"/>
  <c r="I79"/>
  <c r="I83"/>
  <c r="I87"/>
  <c r="I91"/>
  <c r="I92"/>
  <c r="I95"/>
  <c r="I118"/>
  <c r="J38"/>
  <c r="J39"/>
  <c r="J42"/>
  <c r="J44"/>
  <c r="J46"/>
  <c r="J52"/>
  <c r="J56"/>
  <c r="J65"/>
  <c r="J69"/>
  <c r="J73"/>
  <c r="J74"/>
  <c r="J79"/>
  <c r="J83"/>
  <c r="J87"/>
  <c r="J88"/>
  <c r="J91"/>
  <c r="J92"/>
  <c r="J95"/>
  <c r="J96"/>
  <c r="J118"/>
  <c r="K38"/>
  <c r="K39"/>
  <c r="K42"/>
  <c r="K44"/>
  <c r="K46"/>
  <c r="K52"/>
  <c r="K56"/>
  <c r="K65"/>
  <c r="K69"/>
  <c r="K73"/>
  <c r="K74"/>
  <c r="K79"/>
  <c r="K83"/>
  <c r="K87"/>
  <c r="K88"/>
  <c r="K91"/>
  <c r="K92"/>
  <c r="K95"/>
  <c r="K96"/>
  <c r="K118"/>
  <c r="L38"/>
  <c r="L39"/>
  <c r="L40"/>
  <c r="L42"/>
  <c r="L44"/>
  <c r="L46"/>
  <c r="L50"/>
  <c r="L52"/>
  <c r="L56"/>
  <c r="L58"/>
  <c r="L65"/>
  <c r="L66"/>
  <c r="L69"/>
  <c r="L71"/>
  <c r="L73"/>
  <c r="L74"/>
  <c r="L79"/>
  <c r="L83"/>
  <c r="L87"/>
  <c r="L88"/>
  <c r="L91"/>
  <c r="L92"/>
  <c r="L95"/>
  <c r="L96"/>
  <c r="L112"/>
  <c r="L114"/>
  <c r="L118"/>
  <c r="L120"/>
  <c r="M38"/>
  <c r="M39"/>
  <c r="M40"/>
  <c r="M41"/>
  <c r="M42"/>
  <c r="M44"/>
  <c r="M46"/>
  <c r="M50"/>
  <c r="M52"/>
  <c r="M56"/>
  <c r="M58"/>
  <c r="M65"/>
  <c r="M66"/>
  <c r="M67"/>
  <c r="M69"/>
  <c r="M73"/>
  <c r="M74"/>
  <c r="M79"/>
  <c r="M83"/>
  <c r="M87"/>
  <c r="M88"/>
  <c r="M89"/>
  <c r="M91"/>
  <c r="M92"/>
  <c r="M93"/>
  <c r="M95"/>
  <c r="M96"/>
  <c r="M118"/>
  <c r="N38"/>
  <c r="N39"/>
  <c r="N40"/>
  <c r="N42"/>
  <c r="N44"/>
  <c r="N46"/>
  <c r="N50"/>
  <c r="N52"/>
  <c r="N56"/>
  <c r="N58"/>
  <c r="N65"/>
  <c r="N66"/>
  <c r="N69"/>
  <c r="N71"/>
  <c r="N73"/>
  <c r="N74"/>
  <c r="N79"/>
  <c r="N83"/>
  <c r="N87"/>
  <c r="N88"/>
  <c r="N91"/>
  <c r="N92"/>
  <c r="N95"/>
  <c r="N96"/>
  <c r="N112"/>
  <c r="N114"/>
  <c r="N118"/>
  <c r="N120"/>
  <c r="O38"/>
  <c r="O39"/>
  <c r="O40"/>
  <c r="O41"/>
  <c r="O42"/>
  <c r="O44"/>
  <c r="O46"/>
  <c r="O50"/>
  <c r="O52"/>
  <c r="O56"/>
  <c r="O58"/>
  <c r="O65"/>
  <c r="O66"/>
  <c r="O67"/>
  <c r="O69"/>
  <c r="O73"/>
  <c r="O74"/>
  <c r="O79"/>
  <c r="O83"/>
  <c r="O87"/>
  <c r="O88"/>
  <c r="O89"/>
  <c r="O91"/>
  <c r="O92"/>
  <c r="O93"/>
  <c r="O95"/>
  <c r="O96"/>
  <c r="O118"/>
  <c r="D101"/>
  <c r="D102"/>
  <c r="D104"/>
  <c r="D105"/>
  <c r="D108"/>
  <c r="D14"/>
  <c r="D15"/>
  <c r="D16"/>
  <c r="D18"/>
  <c r="D19"/>
  <c r="D20"/>
  <c r="D22"/>
  <c r="D23"/>
  <c r="D25"/>
  <c r="D27"/>
  <c r="D29"/>
  <c r="D32"/>
  <c r="D33"/>
  <c r="D34"/>
  <c r="D38"/>
  <c r="D39"/>
  <c r="D40"/>
  <c r="D42"/>
  <c r="D43"/>
  <c r="D44"/>
  <c r="D46"/>
  <c r="D47"/>
  <c r="D52"/>
  <c r="D54"/>
  <c r="D56"/>
  <c r="D65"/>
  <c r="D66"/>
  <c r="D67"/>
  <c r="D69"/>
  <c r="D73"/>
  <c r="D74"/>
  <c r="D79"/>
  <c r="D83"/>
  <c r="D87"/>
  <c r="D88"/>
  <c r="D89"/>
  <c r="D91"/>
  <c r="D92"/>
  <c r="D93"/>
  <c r="D95"/>
  <c r="D96"/>
  <c r="D112"/>
  <c r="D118"/>
  <c r="D3"/>
  <c r="B124"/>
  <c r="C124" s="1"/>
  <c r="M124" s="1"/>
  <c r="B125"/>
  <c r="C125" s="1"/>
  <c r="F125" s="1"/>
  <c r="B126"/>
  <c r="C126" s="1"/>
  <c r="D126" s="1"/>
  <c r="B127"/>
  <c r="C127" s="1"/>
  <c r="D127" s="1"/>
  <c r="B128"/>
  <c r="C128" s="1"/>
  <c r="K128" s="1"/>
  <c r="B129"/>
  <c r="C129" s="1"/>
  <c r="F129" s="1"/>
  <c r="B130"/>
  <c r="C130" s="1"/>
  <c r="B131"/>
  <c r="C131" s="1"/>
  <c r="F131" s="1"/>
  <c r="B132"/>
  <c r="C132" s="1"/>
  <c r="I132" s="1"/>
  <c r="B123"/>
  <c r="C123" s="1"/>
  <c r="D123" s="1"/>
  <c r="B133"/>
  <c r="C133" s="1"/>
  <c r="B122"/>
  <c r="C122" s="1"/>
  <c r="B121"/>
  <c r="C121" s="1"/>
  <c r="B110"/>
  <c r="C110" s="1"/>
  <c r="B99"/>
  <c r="C99" s="1"/>
  <c r="B98"/>
  <c r="C98" s="1"/>
  <c r="B97"/>
  <c r="C97" s="1"/>
  <c r="B86"/>
  <c r="C86" s="1"/>
  <c r="B75"/>
  <c r="C75" s="1"/>
  <c r="B64"/>
  <c r="C64" s="1"/>
  <c r="B63"/>
  <c r="C63" s="1"/>
  <c r="B62"/>
  <c r="C62" s="1"/>
  <c r="B61"/>
  <c r="C61" s="1"/>
  <c r="B60"/>
  <c r="C60" s="1"/>
  <c r="B59"/>
  <c r="C59" s="1"/>
  <c r="B48"/>
  <c r="C48" s="1"/>
  <c r="B37"/>
  <c r="C37" s="1"/>
  <c r="B36"/>
  <c r="C36" s="1"/>
  <c r="B35"/>
  <c r="C35" s="1"/>
  <c r="B24"/>
  <c r="C24" s="1"/>
  <c r="B13"/>
  <c r="C13" s="1"/>
  <c r="B12"/>
  <c r="C12" s="1"/>
  <c r="B11"/>
  <c r="C11" s="1"/>
  <c r="F26" i="15"/>
  <c r="AF48" i="8"/>
  <c r="F9" i="15" s="1"/>
  <c r="F10" s="1"/>
  <c r="G26"/>
  <c r="G8"/>
  <c r="G14" s="1"/>
  <c r="AN48" i="8"/>
  <c r="G9" i="15" s="1"/>
  <c r="H26"/>
  <c r="H8"/>
  <c r="AV48" i="8"/>
  <c r="H9" i="15"/>
  <c r="I26"/>
  <c r="I8"/>
  <c r="I33" s="1"/>
  <c r="BD48" i="8"/>
  <c r="I9" i="15" s="1"/>
  <c r="J26"/>
  <c r="J8"/>
  <c r="BL48" i="8"/>
  <c r="J9" i="15" s="1"/>
  <c r="J10" s="1"/>
  <c r="K26"/>
  <c r="K8"/>
  <c r="K14" s="1"/>
  <c r="BT48" i="8"/>
  <c r="K9" i="15" s="1"/>
  <c r="L26"/>
  <c r="L8"/>
  <c r="CB48" i="8"/>
  <c r="L9" i="15" s="1"/>
  <c r="L10" s="1"/>
  <c r="L35" s="1"/>
  <c r="M26"/>
  <c r="M8"/>
  <c r="M33" s="1"/>
  <c r="CJ48" i="8"/>
  <c r="M9" i="15" s="1"/>
  <c r="N26"/>
  <c r="N8"/>
  <c r="N33" s="1"/>
  <c r="CR48" i="8"/>
  <c r="N9" i="15" s="1"/>
  <c r="D26"/>
  <c r="D8"/>
  <c r="P48" i="8"/>
  <c r="D9" i="15" s="1"/>
  <c r="E26"/>
  <c r="X48" i="8"/>
  <c r="E9" i="15" s="1"/>
  <c r="C26"/>
  <c r="C8"/>
  <c r="C33" s="1"/>
  <c r="H48" i="8"/>
  <c r="C9" i="15" s="1"/>
  <c r="E33"/>
  <c r="F33"/>
  <c r="H33"/>
  <c r="J33"/>
  <c r="L33"/>
  <c r="J14"/>
  <c r="B118" i="11"/>
  <c r="C118" s="1"/>
  <c r="H118" s="1"/>
  <c r="B119"/>
  <c r="C119" s="1"/>
  <c r="N119" s="1"/>
  <c r="B120"/>
  <c r="C120" s="1"/>
  <c r="O120" s="1"/>
  <c r="B121"/>
  <c r="C121"/>
  <c r="O121" s="1"/>
  <c r="B122"/>
  <c r="C122" s="1"/>
  <c r="D122" s="1"/>
  <c r="B123"/>
  <c r="C123" s="1"/>
  <c r="B124"/>
  <c r="C124" s="1"/>
  <c r="B125"/>
  <c r="C125" s="1"/>
  <c r="F125" s="1"/>
  <c r="B126"/>
  <c r="C126" s="1"/>
  <c r="K126" s="1"/>
  <c r="B117"/>
  <c r="C117" s="1"/>
  <c r="O117" s="1"/>
  <c r="B95"/>
  <c r="C95" s="1"/>
  <c r="O95" s="1"/>
  <c r="B96"/>
  <c r="C96" s="1"/>
  <c r="B97"/>
  <c r="C97"/>
  <c r="O97" s="1"/>
  <c r="B98"/>
  <c r="C98" s="1"/>
  <c r="B99"/>
  <c r="C99" s="1"/>
  <c r="M99" s="1"/>
  <c r="B100"/>
  <c r="C100" s="1"/>
  <c r="O100" s="1"/>
  <c r="B101"/>
  <c r="C101" s="1"/>
  <c r="B102"/>
  <c r="C102" s="1"/>
  <c r="B103"/>
  <c r="C103" s="1"/>
  <c r="O103" s="1"/>
  <c r="B94"/>
  <c r="C94" s="1"/>
  <c r="D94" s="1"/>
  <c r="B106"/>
  <c r="C106" s="1"/>
  <c r="B107"/>
  <c r="C107" s="1"/>
  <c r="B108"/>
  <c r="C108" s="1"/>
  <c r="J108" s="1"/>
  <c r="B109"/>
  <c r="C109" s="1"/>
  <c r="J109" s="1"/>
  <c r="B110"/>
  <c r="C110" s="1"/>
  <c r="O110" s="1"/>
  <c r="B111"/>
  <c r="C111" s="1"/>
  <c r="O111" s="1"/>
  <c r="B112"/>
  <c r="C112" s="1"/>
  <c r="O112" s="1"/>
  <c r="B113"/>
  <c r="C113" s="1"/>
  <c r="B114"/>
  <c r="C114" s="1"/>
  <c r="B105"/>
  <c r="C105" s="1"/>
  <c r="B82"/>
  <c r="C82" s="1"/>
  <c r="O82" s="1"/>
  <c r="B83"/>
  <c r="C83" s="1"/>
  <c r="B84"/>
  <c r="C84" s="1"/>
  <c r="O84" s="1"/>
  <c r="B85"/>
  <c r="C85" s="1"/>
  <c r="O85" s="1"/>
  <c r="B86"/>
  <c r="C86" s="1"/>
  <c r="O86" s="1"/>
  <c r="B87"/>
  <c r="C87" s="1"/>
  <c r="B88"/>
  <c r="C88" s="1"/>
  <c r="B89"/>
  <c r="C89" s="1"/>
  <c r="E89" s="1"/>
  <c r="B90"/>
  <c r="C90" s="1"/>
  <c r="B81"/>
  <c r="C81" s="1"/>
  <c r="O81" s="1"/>
  <c r="B71"/>
  <c r="C71" s="1"/>
  <c r="B72"/>
  <c r="C72" s="1"/>
  <c r="O72" s="1"/>
  <c r="B73"/>
  <c r="C73" s="1"/>
  <c r="M73" s="1"/>
  <c r="B74"/>
  <c r="C74" s="1"/>
  <c r="B75"/>
  <c r="C75" s="1"/>
  <c r="B76"/>
  <c r="C76" s="1"/>
  <c r="D76" s="1"/>
  <c r="B77"/>
  <c r="C77" s="1"/>
  <c r="B78"/>
  <c r="C78" s="1"/>
  <c r="B79"/>
  <c r="C79" s="1"/>
  <c r="O79" s="1"/>
  <c r="B70"/>
  <c r="C70" s="1"/>
  <c r="O70" s="1"/>
  <c r="B60"/>
  <c r="C60" s="1"/>
  <c r="M60" s="1"/>
  <c r="B61"/>
  <c r="C61" s="1"/>
  <c r="B62"/>
  <c r="C62"/>
  <c r="J62" s="1"/>
  <c r="B63"/>
  <c r="C63" s="1"/>
  <c r="B64"/>
  <c r="C64" s="1"/>
  <c r="N64" s="1"/>
  <c r="B65"/>
  <c r="C65" s="1"/>
  <c r="K65" s="1"/>
  <c r="B66"/>
  <c r="C66" s="1"/>
  <c r="K66" s="1"/>
  <c r="B67"/>
  <c r="C67" s="1"/>
  <c r="L67" s="1"/>
  <c r="B68"/>
  <c r="C68" s="1"/>
  <c r="M68" s="1"/>
  <c r="B59"/>
  <c r="C59" s="1"/>
  <c r="E59" s="1"/>
  <c r="B52"/>
  <c r="C52" s="1"/>
  <c r="B44"/>
  <c r="C44" s="1"/>
  <c r="B45"/>
  <c r="C45" s="1"/>
  <c r="L45" s="1"/>
  <c r="B46"/>
  <c r="C46" s="1"/>
  <c r="L46" s="1"/>
  <c r="B47"/>
  <c r="C47" s="1"/>
  <c r="E47" s="1"/>
  <c r="B48"/>
  <c r="C48" s="1"/>
  <c r="B49"/>
  <c r="C49" s="1"/>
  <c r="I49" s="1"/>
  <c r="B50"/>
  <c r="C50" s="1"/>
  <c r="B51"/>
  <c r="C51" s="1"/>
  <c r="B43"/>
  <c r="C43" s="1"/>
  <c r="B33"/>
  <c r="C33" s="1"/>
  <c r="O33" s="1"/>
  <c r="B34"/>
  <c r="C34" s="1"/>
  <c r="B35"/>
  <c r="C35" s="1"/>
  <c r="B36"/>
  <c r="C36" s="1"/>
  <c r="M36" s="1"/>
  <c r="B37"/>
  <c r="C37" s="1"/>
  <c r="O37" s="1"/>
  <c r="B38"/>
  <c r="C38" s="1"/>
  <c r="M38" s="1"/>
  <c r="B39"/>
  <c r="C39" s="1"/>
  <c r="B40"/>
  <c r="C40" s="1"/>
  <c r="G40" s="1"/>
  <c r="B41"/>
  <c r="C41" s="1"/>
  <c r="O41" s="1"/>
  <c r="B32"/>
  <c r="C32" s="1"/>
  <c r="M32" s="1"/>
  <c r="B20"/>
  <c r="C20" s="1"/>
  <c r="B21"/>
  <c r="C21" s="1"/>
  <c r="M21" s="1"/>
  <c r="B22"/>
  <c r="C22" s="1"/>
  <c r="O22" s="1"/>
  <c r="B23"/>
  <c r="C23" s="1"/>
  <c r="M23" s="1"/>
  <c r="B24"/>
  <c r="C24"/>
  <c r="J24" s="1"/>
  <c r="B25"/>
  <c r="C25" s="1"/>
  <c r="M25" s="1"/>
  <c r="B26"/>
  <c r="C26" s="1"/>
  <c r="O26" s="1"/>
  <c r="B27"/>
  <c r="C27" s="1"/>
  <c r="M27" s="1"/>
  <c r="B28"/>
  <c r="C28" s="1"/>
  <c r="B19"/>
  <c r="C19" s="1"/>
  <c r="M19" s="1"/>
  <c r="B9"/>
  <c r="C9" s="1"/>
  <c r="O9" s="1"/>
  <c r="B10"/>
  <c r="C10" s="1"/>
  <c r="M10" s="1"/>
  <c r="B11"/>
  <c r="C11" s="1"/>
  <c r="B12"/>
  <c r="C12" s="1"/>
  <c r="B13"/>
  <c r="C13" s="1"/>
  <c r="O13" s="1"/>
  <c r="B14"/>
  <c r="C14" s="1"/>
  <c r="G14" s="1"/>
  <c r="B15"/>
  <c r="C15" s="1"/>
  <c r="B16"/>
  <c r="C16" s="1"/>
  <c r="M16" s="1"/>
  <c r="B17"/>
  <c r="C17" s="1"/>
  <c r="O17" s="1"/>
  <c r="N120"/>
  <c r="N125"/>
  <c r="N117"/>
  <c r="N110"/>
  <c r="N95"/>
  <c r="N84"/>
  <c r="N90"/>
  <c r="N73"/>
  <c r="N60"/>
  <c r="N67"/>
  <c r="N37"/>
  <c r="N41"/>
  <c r="M95"/>
  <c r="M119"/>
  <c r="M120"/>
  <c r="M108"/>
  <c r="M110"/>
  <c r="M85"/>
  <c r="M81"/>
  <c r="M78"/>
  <c r="M67"/>
  <c r="M43"/>
  <c r="M34"/>
  <c r="M12"/>
  <c r="M8"/>
  <c r="L120"/>
  <c r="L124"/>
  <c r="L126"/>
  <c r="L108"/>
  <c r="L110"/>
  <c r="L95"/>
  <c r="L102"/>
  <c r="L84"/>
  <c r="L81"/>
  <c r="L73"/>
  <c r="L77"/>
  <c r="L60"/>
  <c r="L68"/>
  <c r="L48"/>
  <c r="L50"/>
  <c r="L37"/>
  <c r="L41"/>
  <c r="L22"/>
  <c r="L13"/>
  <c r="K120"/>
  <c r="K124"/>
  <c r="K110"/>
  <c r="K95"/>
  <c r="K97"/>
  <c r="K99"/>
  <c r="K102"/>
  <c r="K83"/>
  <c r="K84"/>
  <c r="K90"/>
  <c r="K81"/>
  <c r="K71"/>
  <c r="K73"/>
  <c r="K77"/>
  <c r="K78"/>
  <c r="K79"/>
  <c r="K60"/>
  <c r="K62"/>
  <c r="K64"/>
  <c r="K67"/>
  <c r="K68"/>
  <c r="K46"/>
  <c r="K48"/>
  <c r="K50"/>
  <c r="K43"/>
  <c r="K37"/>
  <c r="K40"/>
  <c r="K41"/>
  <c r="K22"/>
  <c r="K24"/>
  <c r="K25"/>
  <c r="K26"/>
  <c r="K19"/>
  <c r="K12"/>
  <c r="K13"/>
  <c r="K16"/>
  <c r="J13"/>
  <c r="J19"/>
  <c r="J22"/>
  <c r="J23"/>
  <c r="J25"/>
  <c r="J27"/>
  <c r="J34"/>
  <c r="J37"/>
  <c r="J41"/>
  <c r="J43"/>
  <c r="J46"/>
  <c r="J50"/>
  <c r="J60"/>
  <c r="J64"/>
  <c r="J67"/>
  <c r="J68"/>
  <c r="J71"/>
  <c r="J73"/>
  <c r="J77"/>
  <c r="J78"/>
  <c r="J79"/>
  <c r="J81"/>
  <c r="J83"/>
  <c r="J84"/>
  <c r="J85"/>
  <c r="J90"/>
  <c r="J95"/>
  <c r="J97"/>
  <c r="J99"/>
  <c r="J100"/>
  <c r="J101"/>
  <c r="J102"/>
  <c r="J103"/>
  <c r="J110"/>
  <c r="J111"/>
  <c r="J112"/>
  <c r="J117"/>
  <c r="J119"/>
  <c r="J120"/>
  <c r="J124"/>
  <c r="I118"/>
  <c r="I120"/>
  <c r="I124"/>
  <c r="I125"/>
  <c r="I126"/>
  <c r="I117"/>
  <c r="I110"/>
  <c r="I111"/>
  <c r="I95"/>
  <c r="I97"/>
  <c r="I101"/>
  <c r="I102"/>
  <c r="I103"/>
  <c r="I83"/>
  <c r="I84"/>
  <c r="I85"/>
  <c r="I90"/>
  <c r="I81"/>
  <c r="I71"/>
  <c r="I72"/>
  <c r="I73"/>
  <c r="I77"/>
  <c r="I78"/>
  <c r="I70"/>
  <c r="I60"/>
  <c r="I64"/>
  <c r="I66"/>
  <c r="I67"/>
  <c r="I68"/>
  <c r="I46"/>
  <c r="I48"/>
  <c r="I50"/>
  <c r="I33"/>
  <c r="I34"/>
  <c r="I37"/>
  <c r="I41"/>
  <c r="I32"/>
  <c r="I22"/>
  <c r="I27"/>
  <c r="I14"/>
  <c r="I17"/>
  <c r="H119"/>
  <c r="H120"/>
  <c r="H121"/>
  <c r="H124"/>
  <c r="H117"/>
  <c r="H108"/>
  <c r="H109"/>
  <c r="H110"/>
  <c r="H111"/>
  <c r="H112"/>
  <c r="H95"/>
  <c r="H97"/>
  <c r="H100"/>
  <c r="H101"/>
  <c r="H102"/>
  <c r="H82"/>
  <c r="H83"/>
  <c r="H84"/>
  <c r="H85"/>
  <c r="H86"/>
  <c r="H90"/>
  <c r="H81"/>
  <c r="H71"/>
  <c r="H73"/>
  <c r="H77"/>
  <c r="H78"/>
  <c r="H70"/>
  <c r="H60"/>
  <c r="H64"/>
  <c r="H66"/>
  <c r="H67"/>
  <c r="H68"/>
  <c r="H46"/>
  <c r="H48"/>
  <c r="H50"/>
  <c r="H43"/>
  <c r="H34"/>
  <c r="H37"/>
  <c r="H40"/>
  <c r="H41"/>
  <c r="H22"/>
  <c r="H25"/>
  <c r="H27"/>
  <c r="H19"/>
  <c r="H9"/>
  <c r="H12"/>
  <c r="H14"/>
  <c r="H16"/>
  <c r="G120"/>
  <c r="G121"/>
  <c r="G124"/>
  <c r="G117"/>
  <c r="G95"/>
  <c r="G97"/>
  <c r="G101"/>
  <c r="G102"/>
  <c r="G109"/>
  <c r="G110"/>
  <c r="G111"/>
  <c r="G83"/>
  <c r="G84"/>
  <c r="G85"/>
  <c r="G90"/>
  <c r="G81"/>
  <c r="G71"/>
  <c r="G73"/>
  <c r="G77"/>
  <c r="G78"/>
  <c r="G60"/>
  <c r="G64"/>
  <c r="G65"/>
  <c r="G67"/>
  <c r="G68"/>
  <c r="G45"/>
  <c r="G46"/>
  <c r="G48"/>
  <c r="G50"/>
  <c r="G43"/>
  <c r="G34"/>
  <c r="G37"/>
  <c r="G41"/>
  <c r="G21"/>
  <c r="G22"/>
  <c r="G25"/>
  <c r="G26"/>
  <c r="G27"/>
  <c r="G19"/>
  <c r="G12"/>
  <c r="G16"/>
  <c r="G8"/>
  <c r="F124"/>
  <c r="F120"/>
  <c r="F117"/>
  <c r="F95"/>
  <c r="F97"/>
  <c r="F100"/>
  <c r="F101"/>
  <c r="F102"/>
  <c r="F111"/>
  <c r="F110"/>
  <c r="F109"/>
  <c r="F90"/>
  <c r="F85"/>
  <c r="F84"/>
  <c r="F83"/>
  <c r="F81"/>
  <c r="F78"/>
  <c r="F77"/>
  <c r="F73"/>
  <c r="F71"/>
  <c r="F68"/>
  <c r="F67"/>
  <c r="F64"/>
  <c r="F62"/>
  <c r="F60"/>
  <c r="F50"/>
  <c r="F48"/>
  <c r="F46"/>
  <c r="F43"/>
  <c r="F33"/>
  <c r="F34"/>
  <c r="F37"/>
  <c r="F41"/>
  <c r="F32"/>
  <c r="F27"/>
  <c r="F25"/>
  <c r="F23"/>
  <c r="F22"/>
  <c r="F21"/>
  <c r="F19"/>
  <c r="F9"/>
  <c r="F12"/>
  <c r="F16"/>
  <c r="F17"/>
  <c r="E120"/>
  <c r="E124"/>
  <c r="E117"/>
  <c r="E95"/>
  <c r="E97"/>
  <c r="E98"/>
  <c r="E101"/>
  <c r="E102"/>
  <c r="E107"/>
  <c r="E110"/>
  <c r="E111"/>
  <c r="E105"/>
  <c r="E83"/>
  <c r="E84"/>
  <c r="E85"/>
  <c r="E90"/>
  <c r="E81"/>
  <c r="E71"/>
  <c r="E73"/>
  <c r="E76"/>
  <c r="E77"/>
  <c r="E78"/>
  <c r="E60"/>
  <c r="E63"/>
  <c r="E64"/>
  <c r="E66"/>
  <c r="E67"/>
  <c r="E68"/>
  <c r="E44"/>
  <c r="E46"/>
  <c r="E48"/>
  <c r="E50"/>
  <c r="E43"/>
  <c r="E34"/>
  <c r="E37"/>
  <c r="E38"/>
  <c r="E39"/>
  <c r="E41"/>
  <c r="E20"/>
  <c r="E22"/>
  <c r="E25"/>
  <c r="E26"/>
  <c r="E27"/>
  <c r="E19"/>
  <c r="E10"/>
  <c r="E11"/>
  <c r="E12"/>
  <c r="E14"/>
  <c r="E15"/>
  <c r="E16"/>
  <c r="E8"/>
  <c r="D120"/>
  <c r="D124"/>
  <c r="D126"/>
  <c r="D117"/>
  <c r="D107"/>
  <c r="D109"/>
  <c r="D110"/>
  <c r="D111"/>
  <c r="D113"/>
  <c r="D105"/>
  <c r="D83"/>
  <c r="D84"/>
  <c r="D85"/>
  <c r="D87"/>
  <c r="D90"/>
  <c r="D81"/>
  <c r="D71"/>
  <c r="D73"/>
  <c r="D74"/>
  <c r="D77"/>
  <c r="D78"/>
  <c r="D60"/>
  <c r="D61"/>
  <c r="D62"/>
  <c r="D63"/>
  <c r="D64"/>
  <c r="D65"/>
  <c r="D66"/>
  <c r="D67"/>
  <c r="D68"/>
  <c r="D59"/>
  <c r="D44"/>
  <c r="D46"/>
  <c r="D48"/>
  <c r="D50"/>
  <c r="D43"/>
  <c r="D34"/>
  <c r="D37"/>
  <c r="D39"/>
  <c r="D41"/>
  <c r="D32"/>
  <c r="D11"/>
  <c r="D12"/>
  <c r="D13"/>
  <c r="D15"/>
  <c r="D16"/>
  <c r="D19"/>
  <c r="D20"/>
  <c r="D22"/>
  <c r="D25"/>
  <c r="D27"/>
  <c r="D95"/>
  <c r="D96"/>
  <c r="D97"/>
  <c r="D98"/>
  <c r="D101"/>
  <c r="D102"/>
  <c r="B6"/>
  <c r="C6" s="1"/>
  <c r="B7"/>
  <c r="C7" s="1"/>
  <c r="B18"/>
  <c r="C18" s="1"/>
  <c r="B29"/>
  <c r="C29" s="1"/>
  <c r="B30"/>
  <c r="C30" s="1"/>
  <c r="B31"/>
  <c r="C31" s="1"/>
  <c r="B42"/>
  <c r="C42" s="1"/>
  <c r="B53"/>
  <c r="C53" s="1"/>
  <c r="B54"/>
  <c r="C54" s="1"/>
  <c r="B55"/>
  <c r="C55" s="1"/>
  <c r="B56"/>
  <c r="C56" s="1"/>
  <c r="B57"/>
  <c r="C57" s="1"/>
  <c r="B58"/>
  <c r="C58" s="1"/>
  <c r="B69"/>
  <c r="C69" s="1"/>
  <c r="B80"/>
  <c r="C80" s="1"/>
  <c r="B91"/>
  <c r="C91" s="1"/>
  <c r="B92"/>
  <c r="C92" s="1"/>
  <c r="B93"/>
  <c r="C93" s="1"/>
  <c r="B104"/>
  <c r="C104" s="1"/>
  <c r="B115"/>
  <c r="C115"/>
  <c r="B116"/>
  <c r="C116" s="1"/>
  <c r="B127"/>
  <c r="C127" s="1"/>
  <c r="B5"/>
  <c r="C5" s="1"/>
  <c r="CR51" i="8"/>
  <c r="CR50"/>
  <c r="CR49"/>
  <c r="CR46"/>
  <c r="CJ51"/>
  <c r="CJ50"/>
  <c r="CJ49"/>
  <c r="CB51"/>
  <c r="CB50"/>
  <c r="CB49"/>
  <c r="BT51"/>
  <c r="BT50"/>
  <c r="BT49"/>
  <c r="BT46"/>
  <c r="BL51"/>
  <c r="BL50"/>
  <c r="BL49"/>
  <c r="BL46"/>
  <c r="BD51"/>
  <c r="BD50"/>
  <c r="BD49"/>
  <c r="BD46"/>
  <c r="AV51"/>
  <c r="AV50"/>
  <c r="AV49"/>
  <c r="AV46"/>
  <c r="AN51"/>
  <c r="AN50"/>
  <c r="AN49"/>
  <c r="AF51"/>
  <c r="AF50"/>
  <c r="AF49"/>
  <c r="X51"/>
  <c r="X50"/>
  <c r="X49"/>
  <c r="P51"/>
  <c r="P50"/>
  <c r="P49"/>
  <c r="P46"/>
  <c r="H46"/>
  <c r="H51"/>
  <c r="H50"/>
  <c r="H49"/>
  <c r="H88" i="11" l="1"/>
  <c r="K88"/>
  <c r="G88"/>
  <c r="J88"/>
  <c r="I88"/>
  <c r="D88"/>
  <c r="E88"/>
  <c r="F88"/>
  <c r="N30" i="16"/>
  <c r="M30"/>
  <c r="O30"/>
  <c r="D30"/>
  <c r="K35" i="11"/>
  <c r="J35"/>
  <c r="E35"/>
  <c r="H35"/>
  <c r="F35"/>
  <c r="G35"/>
  <c r="D35"/>
  <c r="I35"/>
  <c r="X46" i="8"/>
  <c r="AF46"/>
  <c r="AN46"/>
  <c r="CB46"/>
  <c r="CJ46"/>
  <c r="D99" i="11"/>
  <c r="D23"/>
  <c r="D17"/>
  <c r="D121"/>
  <c r="E17"/>
  <c r="E13"/>
  <c r="E9"/>
  <c r="E7" s="1"/>
  <c r="E54" s="1"/>
  <c r="E32"/>
  <c r="E70"/>
  <c r="E108"/>
  <c r="E121"/>
  <c r="F70"/>
  <c r="F121"/>
  <c r="G17"/>
  <c r="G9"/>
  <c r="G32"/>
  <c r="G62"/>
  <c r="H23"/>
  <c r="H103"/>
  <c r="H99"/>
  <c r="I26"/>
  <c r="I108"/>
  <c r="J125"/>
  <c r="J66"/>
  <c r="J38"/>
  <c r="J9"/>
  <c r="K82"/>
  <c r="K108"/>
  <c r="K118"/>
  <c r="L9"/>
  <c r="L66"/>
  <c r="M82"/>
  <c r="M125"/>
  <c r="M103"/>
  <c r="N112"/>
  <c r="N121"/>
  <c r="N14" i="15"/>
  <c r="F127" i="16"/>
  <c r="D120"/>
  <c r="D81"/>
  <c r="O116"/>
  <c r="O94"/>
  <c r="O90"/>
  <c r="O85"/>
  <c r="O77"/>
  <c r="N85"/>
  <c r="N77"/>
  <c r="M116"/>
  <c r="M94"/>
  <c r="M90"/>
  <c r="M85"/>
  <c r="M77"/>
  <c r="L85"/>
  <c r="L77"/>
  <c r="K116"/>
  <c r="J90"/>
  <c r="J50"/>
  <c r="J41"/>
  <c r="I116"/>
  <c r="I58"/>
  <c r="H112"/>
  <c r="K106"/>
  <c r="J28"/>
  <c r="D103" i="11"/>
  <c r="D47"/>
  <c r="E23"/>
  <c r="E112"/>
  <c r="E99"/>
  <c r="F13"/>
  <c r="F26"/>
  <c r="F38"/>
  <c r="F66"/>
  <c r="F108"/>
  <c r="F112"/>
  <c r="G23"/>
  <c r="G66"/>
  <c r="G112"/>
  <c r="G108"/>
  <c r="G99"/>
  <c r="G125"/>
  <c r="G118"/>
  <c r="H13"/>
  <c r="H38"/>
  <c r="H62"/>
  <c r="H125"/>
  <c r="I13"/>
  <c r="I23"/>
  <c r="I38"/>
  <c r="I62"/>
  <c r="I112"/>
  <c r="I121"/>
  <c r="J118"/>
  <c r="J70"/>
  <c r="J26"/>
  <c r="K17"/>
  <c r="K9"/>
  <c r="K70"/>
  <c r="K103"/>
  <c r="L8"/>
  <c r="L26"/>
  <c r="L112"/>
  <c r="M112"/>
  <c r="M121"/>
  <c r="J35" i="15"/>
  <c r="D58" i="16"/>
  <c r="D50"/>
  <c r="O112"/>
  <c r="O54"/>
  <c r="N116"/>
  <c r="N90"/>
  <c r="N54"/>
  <c r="M112"/>
  <c r="M54"/>
  <c r="L116"/>
  <c r="L90"/>
  <c r="L86" s="1"/>
  <c r="K112"/>
  <c r="K50"/>
  <c r="K41"/>
  <c r="J116"/>
  <c r="J94"/>
  <c r="J58"/>
  <c r="I112"/>
  <c r="H77"/>
  <c r="H50"/>
  <c r="F77"/>
  <c r="N28"/>
  <c r="L106"/>
  <c r="K28"/>
  <c r="D26" i="11"/>
  <c r="D9"/>
  <c r="D38"/>
  <c r="D70"/>
  <c r="D112"/>
  <c r="D108"/>
  <c r="D125"/>
  <c r="D116" s="1"/>
  <c r="D118"/>
  <c r="E62"/>
  <c r="E103"/>
  <c r="E125"/>
  <c r="E118"/>
  <c r="F82"/>
  <c r="F86"/>
  <c r="F103"/>
  <c r="F99"/>
  <c r="F118"/>
  <c r="G13"/>
  <c r="G38"/>
  <c r="G70"/>
  <c r="G103"/>
  <c r="H17"/>
  <c r="H26"/>
  <c r="H32"/>
  <c r="I9"/>
  <c r="I99"/>
  <c r="J121"/>
  <c r="J116" s="1"/>
  <c r="J17"/>
  <c r="K112"/>
  <c r="K121"/>
  <c r="L17"/>
  <c r="L103"/>
  <c r="N8"/>
  <c r="N103"/>
  <c r="O8"/>
  <c r="D94" i="16"/>
  <c r="D85"/>
  <c r="O120"/>
  <c r="O81"/>
  <c r="N94"/>
  <c r="N81"/>
  <c r="M120"/>
  <c r="M81"/>
  <c r="L94"/>
  <c r="K120"/>
  <c r="K58"/>
  <c r="H58"/>
  <c r="F50"/>
  <c r="M106"/>
  <c r="L28"/>
  <c r="H27"/>
  <c r="H106"/>
  <c r="N75" i="11"/>
  <c r="G75"/>
  <c r="L111" i="16"/>
  <c r="M111"/>
  <c r="N111"/>
  <c r="O111"/>
  <c r="D111"/>
  <c r="K111"/>
  <c r="G45"/>
  <c r="M45"/>
  <c r="O45"/>
  <c r="D45"/>
  <c r="H45"/>
  <c r="L45"/>
  <c r="N45"/>
  <c r="K28" i="11"/>
  <c r="J28"/>
  <c r="F28"/>
  <c r="E28"/>
  <c r="I28"/>
  <c r="G28"/>
  <c r="D28"/>
  <c r="H28"/>
  <c r="G52"/>
  <c r="F52"/>
  <c r="J52"/>
  <c r="H52"/>
  <c r="E52"/>
  <c r="D52"/>
  <c r="K52"/>
  <c r="I52"/>
  <c r="G114"/>
  <c r="M114"/>
  <c r="I114"/>
  <c r="D114"/>
  <c r="L114"/>
  <c r="K114"/>
  <c r="J114"/>
  <c r="H114"/>
  <c r="F114"/>
  <c r="E114"/>
  <c r="G117" i="16"/>
  <c r="O117"/>
  <c r="H117"/>
  <c r="D117"/>
  <c r="K117"/>
  <c r="M117"/>
  <c r="J120"/>
  <c r="I120"/>
  <c r="I88"/>
  <c r="H83"/>
  <c r="D10" i="15"/>
  <c r="D35" s="1"/>
  <c r="M64" i="11"/>
  <c r="N9"/>
  <c r="L33"/>
  <c r="G114" i="16"/>
  <c r="K33" i="11"/>
  <c r="K49"/>
  <c r="F123" i="16"/>
  <c r="D21" i="11"/>
  <c r="D86"/>
  <c r="D82"/>
  <c r="E33"/>
  <c r="E49"/>
  <c r="E45"/>
  <c r="E79"/>
  <c r="E75"/>
  <c r="E86"/>
  <c r="E82"/>
  <c r="E100"/>
  <c r="E119"/>
  <c r="F10"/>
  <c r="F36"/>
  <c r="F49"/>
  <c r="F72"/>
  <c r="F69" s="1"/>
  <c r="G24"/>
  <c r="G33"/>
  <c r="G49"/>
  <c r="G79"/>
  <c r="G100"/>
  <c r="H8"/>
  <c r="H21"/>
  <c r="H45"/>
  <c r="H65"/>
  <c r="H75"/>
  <c r="I86"/>
  <c r="I82"/>
  <c r="I100"/>
  <c r="I109"/>
  <c r="I119"/>
  <c r="J72"/>
  <c r="J69" s="1"/>
  <c r="J49"/>
  <c r="J14"/>
  <c r="J8"/>
  <c r="K86"/>
  <c r="L75"/>
  <c r="L86"/>
  <c r="M14"/>
  <c r="N72"/>
  <c r="N82"/>
  <c r="D106" i="16"/>
  <c r="K71"/>
  <c r="J117"/>
  <c r="J71"/>
  <c r="I117"/>
  <c r="I71"/>
  <c r="G41"/>
  <c r="O109"/>
  <c r="N109"/>
  <c r="I109"/>
  <c r="F106"/>
  <c r="D24" i="11"/>
  <c r="D119"/>
  <c r="E21"/>
  <c r="E40"/>
  <c r="E36"/>
  <c r="E122"/>
  <c r="F14"/>
  <c r="F40"/>
  <c r="F45"/>
  <c r="F79"/>
  <c r="F119"/>
  <c r="G10"/>
  <c r="G36"/>
  <c r="G72"/>
  <c r="G126"/>
  <c r="H24"/>
  <c r="H33"/>
  <c r="H49"/>
  <c r="H79"/>
  <c r="I8"/>
  <c r="I10"/>
  <c r="I45"/>
  <c r="I65"/>
  <c r="I75"/>
  <c r="J86"/>
  <c r="J82"/>
  <c r="J33"/>
  <c r="J21"/>
  <c r="J18" s="1"/>
  <c r="K8"/>
  <c r="K21"/>
  <c r="K36"/>
  <c r="L100"/>
  <c r="M40"/>
  <c r="M86"/>
  <c r="M100"/>
  <c r="D114" i="16"/>
  <c r="D71"/>
  <c r="D41"/>
  <c r="O114"/>
  <c r="O71"/>
  <c r="N117"/>
  <c r="N93"/>
  <c r="N89"/>
  <c r="N67"/>
  <c r="N41"/>
  <c r="M114"/>
  <c r="M71"/>
  <c r="L117"/>
  <c r="L93"/>
  <c r="L89"/>
  <c r="L67"/>
  <c r="K114"/>
  <c r="K89"/>
  <c r="I89"/>
  <c r="H114"/>
  <c r="H93"/>
  <c r="M109"/>
  <c r="L109"/>
  <c r="K109"/>
  <c r="J109"/>
  <c r="H28"/>
  <c r="D33" i="11"/>
  <c r="D49"/>
  <c r="D45"/>
  <c r="D72"/>
  <c r="D89"/>
  <c r="D100"/>
  <c r="D93" s="1"/>
  <c r="D14"/>
  <c r="D7" s="1"/>
  <c r="D6" s="1"/>
  <c r="D5" s="1"/>
  <c r="D10"/>
  <c r="D40"/>
  <c r="D36"/>
  <c r="D79"/>
  <c r="D75"/>
  <c r="E24"/>
  <c r="E65"/>
  <c r="E72"/>
  <c r="E109"/>
  <c r="E126"/>
  <c r="F8"/>
  <c r="F24"/>
  <c r="F65"/>
  <c r="F75"/>
  <c r="F126"/>
  <c r="G86"/>
  <c r="G80" s="1"/>
  <c r="G82"/>
  <c r="G119"/>
  <c r="H10"/>
  <c r="H36"/>
  <c r="H72"/>
  <c r="H126"/>
  <c r="I24"/>
  <c r="I79"/>
  <c r="J126"/>
  <c r="J75"/>
  <c r="J65"/>
  <c r="J45"/>
  <c r="J10"/>
  <c r="K45"/>
  <c r="K75"/>
  <c r="K100"/>
  <c r="L79"/>
  <c r="L72"/>
  <c r="L82"/>
  <c r="L119"/>
  <c r="N86"/>
  <c r="N100"/>
  <c r="D28" i="16"/>
  <c r="D109"/>
  <c r="K93"/>
  <c r="K67"/>
  <c r="J114"/>
  <c r="J67"/>
  <c r="I114"/>
  <c r="I93"/>
  <c r="F95"/>
  <c r="F71"/>
  <c r="O106"/>
  <c r="N106"/>
  <c r="I28"/>
  <c r="I106"/>
  <c r="H109"/>
  <c r="G25"/>
  <c r="G106"/>
  <c r="K124"/>
  <c r="D131"/>
  <c r="J124"/>
  <c r="N13" i="11"/>
  <c r="G132" i="16"/>
  <c r="L124"/>
  <c r="N124"/>
  <c r="G33"/>
  <c r="F33"/>
  <c r="H78"/>
  <c r="L78"/>
  <c r="G78"/>
  <c r="J78"/>
  <c r="M78"/>
  <c r="N78"/>
  <c r="D78"/>
  <c r="I78"/>
  <c r="K78"/>
  <c r="O78"/>
  <c r="K119"/>
  <c r="O119"/>
  <c r="L119"/>
  <c r="M119"/>
  <c r="N119"/>
  <c r="D119"/>
  <c r="M70"/>
  <c r="J70"/>
  <c r="N70"/>
  <c r="D70"/>
  <c r="O70"/>
  <c r="G70"/>
  <c r="H70"/>
  <c r="I70"/>
  <c r="K70"/>
  <c r="L70"/>
  <c r="D129"/>
  <c r="F114"/>
  <c r="H33"/>
  <c r="G28"/>
  <c r="F28"/>
  <c r="I124"/>
  <c r="E95"/>
  <c r="E14" i="15"/>
  <c r="D33"/>
  <c r="D14"/>
  <c r="N10"/>
  <c r="N35" s="1"/>
  <c r="F35"/>
  <c r="H10"/>
  <c r="H35" s="1"/>
  <c r="N51" i="11"/>
  <c r="M51"/>
  <c r="I51"/>
  <c r="H51"/>
  <c r="G51"/>
  <c r="F51"/>
  <c r="D51"/>
  <c r="K51"/>
  <c r="J51"/>
  <c r="E51"/>
  <c r="F106"/>
  <c r="E106"/>
  <c r="M106"/>
  <c r="K106"/>
  <c r="L106"/>
  <c r="J106"/>
  <c r="G106"/>
  <c r="D106"/>
  <c r="I106"/>
  <c r="H106"/>
  <c r="O123"/>
  <c r="F123"/>
  <c r="D123"/>
  <c r="N123"/>
  <c r="K123"/>
  <c r="J123"/>
  <c r="I123"/>
  <c r="H123"/>
  <c r="G123"/>
  <c r="M123"/>
  <c r="E123"/>
  <c r="O60"/>
  <c r="O68"/>
  <c r="O73"/>
  <c r="K34" i="15"/>
  <c r="K15"/>
  <c r="L15"/>
  <c r="K16"/>
  <c r="C10"/>
  <c r="C34"/>
  <c r="C16"/>
  <c r="M15"/>
  <c r="M16"/>
  <c r="M34"/>
  <c r="E15"/>
  <c r="E16"/>
  <c r="E10"/>
  <c r="E35" s="1"/>
  <c r="E34"/>
  <c r="D16"/>
  <c r="D34"/>
  <c r="D15"/>
  <c r="G34"/>
  <c r="G15"/>
  <c r="H15"/>
  <c r="G16"/>
  <c r="I15"/>
  <c r="I16"/>
  <c r="I34"/>
  <c r="N16"/>
  <c r="J16"/>
  <c r="F16"/>
  <c r="M14"/>
  <c r="I14"/>
  <c r="L34"/>
  <c r="H34"/>
  <c r="K33"/>
  <c r="G33"/>
  <c r="M10"/>
  <c r="M35" s="1"/>
  <c r="K10"/>
  <c r="K35" s="1"/>
  <c r="I10"/>
  <c r="I35" s="1"/>
  <c r="G10"/>
  <c r="G35" s="1"/>
  <c r="N15"/>
  <c r="J15"/>
  <c r="F15"/>
  <c r="L14"/>
  <c r="H14"/>
  <c r="E31" i="11"/>
  <c r="E30" s="1"/>
  <c r="E29" s="1"/>
  <c r="L16" i="15"/>
  <c r="H16"/>
  <c r="N34"/>
  <c r="J34"/>
  <c r="F34"/>
  <c r="I20" i="11"/>
  <c r="H20"/>
  <c r="G20"/>
  <c r="G18" s="1"/>
  <c r="F20"/>
  <c r="K20"/>
  <c r="J20"/>
  <c r="J39"/>
  <c r="H39"/>
  <c r="G39"/>
  <c r="F39"/>
  <c r="I39"/>
  <c r="K39"/>
  <c r="I59"/>
  <c r="J59"/>
  <c r="H59"/>
  <c r="G59"/>
  <c r="F59"/>
  <c r="O74"/>
  <c r="K74"/>
  <c r="J74"/>
  <c r="F74"/>
  <c r="E74"/>
  <c r="M74"/>
  <c r="I74"/>
  <c r="H74"/>
  <c r="G74"/>
  <c r="I113"/>
  <c r="H113"/>
  <c r="F113"/>
  <c r="E113"/>
  <c r="J113"/>
  <c r="G113"/>
  <c r="H96"/>
  <c r="E96"/>
  <c r="L96"/>
  <c r="K96"/>
  <c r="J96"/>
  <c r="I96"/>
  <c r="G96"/>
  <c r="F96"/>
  <c r="G113" i="16"/>
  <c r="L113"/>
  <c r="M113"/>
  <c r="H113"/>
  <c r="I113"/>
  <c r="J113"/>
  <c r="K113"/>
  <c r="K110" s="1"/>
  <c r="O113"/>
  <c r="N113"/>
  <c r="D113"/>
  <c r="G82"/>
  <c r="H82"/>
  <c r="I82"/>
  <c r="J82"/>
  <c r="K82"/>
  <c r="K75" s="1"/>
  <c r="L82"/>
  <c r="M82"/>
  <c r="O82"/>
  <c r="N82"/>
  <c r="D82"/>
  <c r="M44" i="11"/>
  <c r="K44"/>
  <c r="H44"/>
  <c r="G44"/>
  <c r="F44"/>
  <c r="N44"/>
  <c r="J44"/>
  <c r="I44"/>
  <c r="I76"/>
  <c r="H76"/>
  <c r="G76"/>
  <c r="M76"/>
  <c r="J76"/>
  <c r="F76"/>
  <c r="I105"/>
  <c r="H105"/>
  <c r="G105"/>
  <c r="F105"/>
  <c r="J105"/>
  <c r="J104" s="1"/>
  <c r="O98"/>
  <c r="K98"/>
  <c r="J98"/>
  <c r="I98"/>
  <c r="G98"/>
  <c r="F98"/>
  <c r="H98"/>
  <c r="N98"/>
  <c r="M98"/>
  <c r="L98"/>
  <c r="H122"/>
  <c r="G122"/>
  <c r="F122"/>
  <c r="F116" s="1"/>
  <c r="L122"/>
  <c r="K122"/>
  <c r="J122"/>
  <c r="I122"/>
  <c r="I15"/>
  <c r="H15"/>
  <c r="H7" s="1"/>
  <c r="G15"/>
  <c r="F15"/>
  <c r="K15"/>
  <c r="J15"/>
  <c r="J11"/>
  <c r="H11"/>
  <c r="G11"/>
  <c r="F11"/>
  <c r="I11"/>
  <c r="K11"/>
  <c r="N47"/>
  <c r="M47"/>
  <c r="F47"/>
  <c r="F42" s="1"/>
  <c r="J47"/>
  <c r="I47"/>
  <c r="K47"/>
  <c r="H47"/>
  <c r="G47"/>
  <c r="O61"/>
  <c r="K61"/>
  <c r="M61"/>
  <c r="J61"/>
  <c r="F61"/>
  <c r="E61"/>
  <c r="I61"/>
  <c r="H61"/>
  <c r="G61"/>
  <c r="O87"/>
  <c r="J87"/>
  <c r="F87"/>
  <c r="E87"/>
  <c r="E80" s="1"/>
  <c r="I87"/>
  <c r="M87"/>
  <c r="K87"/>
  <c r="H87"/>
  <c r="G87"/>
  <c r="O94"/>
  <c r="H94"/>
  <c r="J94"/>
  <c r="J93" s="1"/>
  <c r="E94"/>
  <c r="K94"/>
  <c r="L94"/>
  <c r="I94"/>
  <c r="G94"/>
  <c r="F94"/>
  <c r="G115" i="16"/>
  <c r="H115"/>
  <c r="I115"/>
  <c r="I110" s="1"/>
  <c r="J115"/>
  <c r="O115"/>
  <c r="N115"/>
  <c r="D115"/>
  <c r="L115"/>
  <c r="M115"/>
  <c r="K115"/>
  <c r="H84"/>
  <c r="O84"/>
  <c r="N84"/>
  <c r="D84"/>
  <c r="G84"/>
  <c r="I84"/>
  <c r="J84"/>
  <c r="K84"/>
  <c r="L84"/>
  <c r="M84"/>
  <c r="G80"/>
  <c r="O80"/>
  <c r="H80"/>
  <c r="N80"/>
  <c r="D80"/>
  <c r="L80"/>
  <c r="M80"/>
  <c r="I80"/>
  <c r="J80"/>
  <c r="K80"/>
  <c r="I63" i="11"/>
  <c r="H63"/>
  <c r="G63"/>
  <c r="K63"/>
  <c r="L63"/>
  <c r="J63"/>
  <c r="F63"/>
  <c r="M89"/>
  <c r="I89"/>
  <c r="H89"/>
  <c r="G89"/>
  <c r="L89"/>
  <c r="J89"/>
  <c r="F89"/>
  <c r="J107"/>
  <c r="G107"/>
  <c r="I107"/>
  <c r="N107"/>
  <c r="H107"/>
  <c r="F107"/>
  <c r="G76" i="16"/>
  <c r="G75" s="1"/>
  <c r="I76"/>
  <c r="J76"/>
  <c r="K76"/>
  <c r="O76"/>
  <c r="N76"/>
  <c r="D76"/>
  <c r="H76"/>
  <c r="L76"/>
  <c r="M76"/>
  <c r="H119"/>
  <c r="I119"/>
  <c r="J119"/>
  <c r="G111"/>
  <c r="H111"/>
  <c r="I111"/>
  <c r="J111"/>
  <c r="G87"/>
  <c r="H87"/>
  <c r="E67"/>
  <c r="G67"/>
  <c r="H67"/>
  <c r="F41"/>
  <c r="H41"/>
  <c r="O86"/>
  <c r="H120"/>
  <c r="G116"/>
  <c r="E116"/>
  <c r="H94"/>
  <c r="I94"/>
  <c r="K94"/>
  <c r="G89"/>
  <c r="F89"/>
  <c r="J89"/>
  <c r="G85"/>
  <c r="E85"/>
  <c r="I85"/>
  <c r="J85"/>
  <c r="K85"/>
  <c r="G77"/>
  <c r="E77"/>
  <c r="I77"/>
  <c r="J77"/>
  <c r="K77"/>
  <c r="I66"/>
  <c r="J66"/>
  <c r="K66"/>
  <c r="G56"/>
  <c r="H56"/>
  <c r="E17"/>
  <c r="F17"/>
  <c r="J17"/>
  <c r="G17"/>
  <c r="K17"/>
  <c r="H17"/>
  <c r="L17"/>
  <c r="N17"/>
  <c r="I17"/>
  <c r="M17"/>
  <c r="O17"/>
  <c r="N22" i="11"/>
  <c r="N68"/>
  <c r="N79"/>
  <c r="E79" i="16"/>
  <c r="G79"/>
  <c r="G69"/>
  <c r="F69"/>
  <c r="N17" i="11"/>
  <c r="E120" i="16"/>
  <c r="G120"/>
  <c r="G112"/>
  <c r="E112"/>
  <c r="F112"/>
  <c r="G93"/>
  <c r="J93"/>
  <c r="G90"/>
  <c r="I90"/>
  <c r="K90"/>
  <c r="K86" s="1"/>
  <c r="G81"/>
  <c r="E81"/>
  <c r="F81"/>
  <c r="I81"/>
  <c r="J81"/>
  <c r="K81"/>
  <c r="G54"/>
  <c r="F54"/>
  <c r="I54"/>
  <c r="J54"/>
  <c r="K54"/>
  <c r="F45"/>
  <c r="I45"/>
  <c r="J45"/>
  <c r="K45"/>
  <c r="K40"/>
  <c r="J40"/>
  <c r="I40"/>
  <c r="H73"/>
  <c r="F44"/>
  <c r="E40"/>
  <c r="I33"/>
  <c r="H108"/>
  <c r="G29"/>
  <c r="G109"/>
  <c r="F29"/>
  <c r="F109"/>
  <c r="D58" i="11"/>
  <c r="N26"/>
  <c r="N33"/>
  <c r="M28"/>
  <c r="L28"/>
  <c r="N28"/>
  <c r="M35"/>
  <c r="L35"/>
  <c r="N35"/>
  <c r="O49"/>
  <c r="M49"/>
  <c r="L49"/>
  <c r="M52"/>
  <c r="N52"/>
  <c r="L52"/>
  <c r="O66"/>
  <c r="N66"/>
  <c r="N70"/>
  <c r="L70"/>
  <c r="M70"/>
  <c r="N76"/>
  <c r="O76"/>
  <c r="L76"/>
  <c r="K76"/>
  <c r="O90"/>
  <c r="M90"/>
  <c r="L90"/>
  <c r="O83"/>
  <c r="N83"/>
  <c r="M83"/>
  <c r="L83"/>
  <c r="O114"/>
  <c r="N114"/>
  <c r="O101"/>
  <c r="K101"/>
  <c r="L101"/>
  <c r="M117"/>
  <c r="K117"/>
  <c r="L117"/>
  <c r="K119"/>
  <c r="O119"/>
  <c r="D69"/>
  <c r="E42"/>
  <c r="G31"/>
  <c r="M24"/>
  <c r="N24"/>
  <c r="L24"/>
  <c r="O45"/>
  <c r="M45"/>
  <c r="O65"/>
  <c r="M65"/>
  <c r="M62"/>
  <c r="N62"/>
  <c r="L62"/>
  <c r="M72"/>
  <c r="K72"/>
  <c r="N89"/>
  <c r="K89"/>
  <c r="O89"/>
  <c r="O109"/>
  <c r="M109"/>
  <c r="K109"/>
  <c r="L109"/>
  <c r="O106"/>
  <c r="N106"/>
  <c r="O126"/>
  <c r="N126"/>
  <c r="O118"/>
  <c r="N118"/>
  <c r="L118"/>
  <c r="D18"/>
  <c r="I58"/>
  <c r="J58"/>
  <c r="M15"/>
  <c r="L15"/>
  <c r="N15"/>
  <c r="M20"/>
  <c r="L20"/>
  <c r="N20"/>
  <c r="O44"/>
  <c r="L44"/>
  <c r="O59"/>
  <c r="M59"/>
  <c r="O67"/>
  <c r="O64"/>
  <c r="L64"/>
  <c r="O78"/>
  <c r="L78"/>
  <c r="O75"/>
  <c r="M75"/>
  <c r="O71"/>
  <c r="L71"/>
  <c r="N71"/>
  <c r="K85"/>
  <c r="N85"/>
  <c r="L85"/>
  <c r="N105"/>
  <c r="O105"/>
  <c r="K105"/>
  <c r="M105"/>
  <c r="L105"/>
  <c r="O113"/>
  <c r="M113"/>
  <c r="K113"/>
  <c r="L113"/>
  <c r="O108"/>
  <c r="N108"/>
  <c r="O125"/>
  <c r="L125"/>
  <c r="K125"/>
  <c r="O122"/>
  <c r="M122"/>
  <c r="N122"/>
  <c r="M11"/>
  <c r="N11"/>
  <c r="L11"/>
  <c r="M39"/>
  <c r="N39"/>
  <c r="L39"/>
  <c r="N63"/>
  <c r="M63"/>
  <c r="O63"/>
  <c r="M77"/>
  <c r="O77"/>
  <c r="N77"/>
  <c r="O88"/>
  <c r="N88"/>
  <c r="M88"/>
  <c r="L88"/>
  <c r="N111"/>
  <c r="L111"/>
  <c r="M111"/>
  <c r="K111"/>
  <c r="L107"/>
  <c r="O107"/>
  <c r="M107"/>
  <c r="K107"/>
  <c r="N102"/>
  <c r="O102"/>
  <c r="M102"/>
  <c r="O96"/>
  <c r="N96"/>
  <c r="M96"/>
  <c r="O124"/>
  <c r="N124"/>
  <c r="M124"/>
  <c r="F130" i="16"/>
  <c r="O130"/>
  <c r="L130"/>
  <c r="I130"/>
  <c r="D130"/>
  <c r="F126"/>
  <c r="O126"/>
  <c r="N126"/>
  <c r="L126"/>
  <c r="K126"/>
  <c r="J126"/>
  <c r="I126"/>
  <c r="D37"/>
  <c r="L68"/>
  <c r="N68"/>
  <c r="O68"/>
  <c r="J68"/>
  <c r="D68"/>
  <c r="G68"/>
  <c r="H68"/>
  <c r="K68"/>
  <c r="I68"/>
  <c r="M68"/>
  <c r="I55"/>
  <c r="L55"/>
  <c r="M55"/>
  <c r="J55"/>
  <c r="N55"/>
  <c r="O55"/>
  <c r="D55"/>
  <c r="G55"/>
  <c r="H55"/>
  <c r="K55"/>
  <c r="E51"/>
  <c r="G51"/>
  <c r="I51"/>
  <c r="L51"/>
  <c r="M51"/>
  <c r="J51"/>
  <c r="N51"/>
  <c r="O51"/>
  <c r="D51"/>
  <c r="H51"/>
  <c r="K51"/>
  <c r="G43"/>
  <c r="K43"/>
  <c r="M43"/>
  <c r="I43"/>
  <c r="L43"/>
  <c r="J43"/>
  <c r="N43"/>
  <c r="O43"/>
  <c r="H43"/>
  <c r="F31"/>
  <c r="N31"/>
  <c r="G31"/>
  <c r="I31"/>
  <c r="K31"/>
  <c r="O31"/>
  <c r="D31"/>
  <c r="E31"/>
  <c r="H31"/>
  <c r="J31"/>
  <c r="L31"/>
  <c r="M31"/>
  <c r="O26"/>
  <c r="D26"/>
  <c r="M26"/>
  <c r="N26"/>
  <c r="F21"/>
  <c r="O21"/>
  <c r="H21"/>
  <c r="J21"/>
  <c r="L21"/>
  <c r="E21"/>
  <c r="G21"/>
  <c r="I21"/>
  <c r="K21"/>
  <c r="M21"/>
  <c r="N21"/>
  <c r="D21"/>
  <c r="D13" s="1"/>
  <c r="D60" s="1"/>
  <c r="N107"/>
  <c r="D107"/>
  <c r="O107"/>
  <c r="H100"/>
  <c r="J100"/>
  <c r="L100"/>
  <c r="E100"/>
  <c r="G100"/>
  <c r="I100"/>
  <c r="K100"/>
  <c r="M100"/>
  <c r="N100"/>
  <c r="D100"/>
  <c r="F100"/>
  <c r="O100"/>
  <c r="L97" i="11"/>
  <c r="L123"/>
  <c r="N94"/>
  <c r="N99"/>
  <c r="O99"/>
  <c r="G126" i="16"/>
  <c r="I128"/>
  <c r="M130"/>
  <c r="E20"/>
  <c r="H20"/>
  <c r="J20"/>
  <c r="L20"/>
  <c r="G20"/>
  <c r="I20"/>
  <c r="K20"/>
  <c r="M20"/>
  <c r="N20"/>
  <c r="F20"/>
  <c r="O20"/>
  <c r="N103"/>
  <c r="D103"/>
  <c r="O103"/>
  <c r="E130"/>
  <c r="H130"/>
  <c r="D132"/>
  <c r="O132"/>
  <c r="E132"/>
  <c r="F132"/>
  <c r="N132"/>
  <c r="M132"/>
  <c r="K132"/>
  <c r="J132"/>
  <c r="D128"/>
  <c r="O128"/>
  <c r="M128"/>
  <c r="H128"/>
  <c r="G128"/>
  <c r="E128"/>
  <c r="F128"/>
  <c r="D124"/>
  <c r="O124"/>
  <c r="H124"/>
  <c r="G124"/>
  <c r="E124"/>
  <c r="F124"/>
  <c r="H57"/>
  <c r="K57"/>
  <c r="I57"/>
  <c r="L57"/>
  <c r="M57"/>
  <c r="G57"/>
  <c r="J57"/>
  <c r="N57"/>
  <c r="O57"/>
  <c r="D57"/>
  <c r="H53"/>
  <c r="G53"/>
  <c r="K53"/>
  <c r="I53"/>
  <c r="L53"/>
  <c r="M53"/>
  <c r="J53"/>
  <c r="N53"/>
  <c r="O53"/>
  <c r="D53"/>
  <c r="H49"/>
  <c r="K49"/>
  <c r="I49"/>
  <c r="L49"/>
  <c r="M49"/>
  <c r="G49"/>
  <c r="J49"/>
  <c r="N49"/>
  <c r="O49"/>
  <c r="D49"/>
  <c r="E16"/>
  <c r="F16"/>
  <c r="H16"/>
  <c r="J16"/>
  <c r="L16"/>
  <c r="N16"/>
  <c r="G16"/>
  <c r="I16"/>
  <c r="K16"/>
  <c r="M16"/>
  <c r="O16"/>
  <c r="O13" s="1"/>
  <c r="L99" i="11"/>
  <c r="M94"/>
  <c r="E126" i="16"/>
  <c r="H126"/>
  <c r="J130"/>
  <c r="L128"/>
  <c r="N130"/>
  <c r="G72"/>
  <c r="L72"/>
  <c r="N72"/>
  <c r="O72"/>
  <c r="J72"/>
  <c r="D72"/>
  <c r="H72"/>
  <c r="K72"/>
  <c r="I72"/>
  <c r="I64" s="1"/>
  <c r="M72"/>
  <c r="K47"/>
  <c r="M47"/>
  <c r="I47"/>
  <c r="I37" s="1"/>
  <c r="L47"/>
  <c r="G47"/>
  <c r="J47"/>
  <c r="N47"/>
  <c r="N37" s="1"/>
  <c r="O47"/>
  <c r="H47"/>
  <c r="N110"/>
  <c r="M110"/>
  <c r="H90"/>
  <c r="E58"/>
  <c r="E56"/>
  <c r="E54"/>
  <c r="E52"/>
  <c r="E50"/>
  <c r="N86"/>
  <c r="M86"/>
  <c r="E104"/>
  <c r="J86"/>
  <c r="F32"/>
  <c r="E108"/>
  <c r="L12" i="11"/>
  <c r="O12"/>
  <c r="N12"/>
  <c r="J12"/>
  <c r="I12"/>
  <c r="L25"/>
  <c r="O25"/>
  <c r="N25"/>
  <c r="I25"/>
  <c r="L40"/>
  <c r="O40"/>
  <c r="N40"/>
  <c r="J40"/>
  <c r="I40"/>
  <c r="L43"/>
  <c r="O43"/>
  <c r="N43"/>
  <c r="I43"/>
  <c r="O14"/>
  <c r="N14"/>
  <c r="L14"/>
  <c r="K14"/>
  <c r="O27"/>
  <c r="N27"/>
  <c r="L27"/>
  <c r="K27"/>
  <c r="O32"/>
  <c r="N32"/>
  <c r="L32"/>
  <c r="K32"/>
  <c r="J32"/>
  <c r="O34"/>
  <c r="N34"/>
  <c r="L34"/>
  <c r="K34"/>
  <c r="O46"/>
  <c r="N46"/>
  <c r="M46"/>
  <c r="L16"/>
  <c r="O16"/>
  <c r="N16"/>
  <c r="J16"/>
  <c r="I16"/>
  <c r="L19"/>
  <c r="O19"/>
  <c r="N19"/>
  <c r="I19"/>
  <c r="L21"/>
  <c r="O21"/>
  <c r="N21"/>
  <c r="I21"/>
  <c r="L36"/>
  <c r="O36"/>
  <c r="N36"/>
  <c r="J36"/>
  <c r="I36"/>
  <c r="M48"/>
  <c r="O48"/>
  <c r="N48"/>
  <c r="J48"/>
  <c r="I93"/>
  <c r="O10"/>
  <c r="N10"/>
  <c r="L10"/>
  <c r="K10"/>
  <c r="O23"/>
  <c r="N23"/>
  <c r="L23"/>
  <c r="K23"/>
  <c r="O38"/>
  <c r="N38"/>
  <c r="L38"/>
  <c r="K38"/>
  <c r="O50"/>
  <c r="N50"/>
  <c r="M50"/>
  <c r="K59"/>
  <c r="L51"/>
  <c r="L47"/>
  <c r="L59"/>
  <c r="L65"/>
  <c r="L61"/>
  <c r="L74"/>
  <c r="L87"/>
  <c r="L121"/>
  <c r="M17"/>
  <c r="M13"/>
  <c r="M9"/>
  <c r="M26"/>
  <c r="M22"/>
  <c r="M41"/>
  <c r="M37"/>
  <c r="M33"/>
  <c r="M126"/>
  <c r="M118"/>
  <c r="M101"/>
  <c r="M97"/>
  <c r="N49"/>
  <c r="N45"/>
  <c r="N101"/>
  <c r="N97"/>
  <c r="N113"/>
  <c r="N109"/>
  <c r="O15"/>
  <c r="O11"/>
  <c r="O28"/>
  <c r="O24"/>
  <c r="O20"/>
  <c r="O39"/>
  <c r="O35"/>
  <c r="O51"/>
  <c r="O47"/>
  <c r="O52"/>
  <c r="O62"/>
  <c r="D125" i="16"/>
  <c r="D122" s="1"/>
  <c r="G130"/>
  <c r="H132"/>
  <c r="J128"/>
  <c r="K130"/>
  <c r="L132"/>
  <c r="M126"/>
  <c r="N128"/>
  <c r="D86"/>
  <c r="D64"/>
  <c r="M66" i="11"/>
  <c r="M58" s="1"/>
  <c r="M79"/>
  <c r="M71"/>
  <c r="M84"/>
  <c r="N59"/>
  <c r="N65"/>
  <c r="N61"/>
  <c r="N78"/>
  <c r="N74"/>
  <c r="N81"/>
  <c r="N87"/>
  <c r="O123" i="16"/>
  <c r="M123"/>
  <c r="K123"/>
  <c r="I123"/>
  <c r="G123"/>
  <c r="N123"/>
  <c r="L123"/>
  <c r="J123"/>
  <c r="H123"/>
  <c r="E123"/>
  <c r="N131"/>
  <c r="L131"/>
  <c r="J131"/>
  <c r="H131"/>
  <c r="E131"/>
  <c r="O131"/>
  <c r="M131"/>
  <c r="K131"/>
  <c r="I131"/>
  <c r="G131"/>
  <c r="O129"/>
  <c r="M129"/>
  <c r="K129"/>
  <c r="I129"/>
  <c r="G129"/>
  <c r="N129"/>
  <c r="L129"/>
  <c r="J129"/>
  <c r="H129"/>
  <c r="E129"/>
  <c r="N127"/>
  <c r="L127"/>
  <c r="J127"/>
  <c r="H127"/>
  <c r="E127"/>
  <c r="O127"/>
  <c r="M127"/>
  <c r="K127"/>
  <c r="I127"/>
  <c r="G127"/>
  <c r="O125"/>
  <c r="M125"/>
  <c r="K125"/>
  <c r="I125"/>
  <c r="G125"/>
  <c r="N125"/>
  <c r="L125"/>
  <c r="J125"/>
  <c r="H125"/>
  <c r="E125"/>
  <c r="E73"/>
  <c r="E71"/>
  <c r="E69"/>
  <c r="E65"/>
  <c r="E44"/>
  <c r="G42"/>
  <c r="E42"/>
  <c r="E119"/>
  <c r="F119"/>
  <c r="E117"/>
  <c r="F117"/>
  <c r="E115"/>
  <c r="F115"/>
  <c r="E113"/>
  <c r="F113"/>
  <c r="E111"/>
  <c r="F111"/>
  <c r="F96"/>
  <c r="E96"/>
  <c r="E94"/>
  <c r="F94"/>
  <c r="F92"/>
  <c r="E92"/>
  <c r="E90"/>
  <c r="F90"/>
  <c r="F88"/>
  <c r="E88"/>
  <c r="E57"/>
  <c r="F57"/>
  <c r="E55"/>
  <c r="F55"/>
  <c r="E53"/>
  <c r="F53"/>
  <c r="E49"/>
  <c r="F49"/>
  <c r="G46"/>
  <c r="E46"/>
  <c r="E39"/>
  <c r="F39"/>
  <c r="E34"/>
  <c r="F34"/>
  <c r="G34"/>
  <c r="H34"/>
  <c r="I34"/>
  <c r="J34"/>
  <c r="K34"/>
  <c r="L34"/>
  <c r="M34"/>
  <c r="N34"/>
  <c r="N24" s="1"/>
  <c r="O34"/>
  <c r="O24" s="1"/>
  <c r="G119"/>
  <c r="G110" s="1"/>
  <c r="G92"/>
  <c r="G86" s="1"/>
  <c r="F116"/>
  <c r="F73"/>
  <c r="F65"/>
  <c r="E74"/>
  <c r="F74"/>
  <c r="F72"/>
  <c r="E72"/>
  <c r="E70"/>
  <c r="F70"/>
  <c r="F68"/>
  <c r="E68"/>
  <c r="E66"/>
  <c r="F66"/>
  <c r="E43"/>
  <c r="F43"/>
  <c r="E84"/>
  <c r="F84"/>
  <c r="E82"/>
  <c r="F82"/>
  <c r="E80"/>
  <c r="F80"/>
  <c r="E78"/>
  <c r="F78"/>
  <c r="E76"/>
  <c r="F76"/>
  <c r="E47"/>
  <c r="F47"/>
  <c r="G38"/>
  <c r="E38"/>
  <c r="E19"/>
  <c r="F19"/>
  <c r="F14"/>
  <c r="G14"/>
  <c r="H14"/>
  <c r="I14"/>
  <c r="J14"/>
  <c r="K14"/>
  <c r="L14"/>
  <c r="M14"/>
  <c r="E14"/>
  <c r="F51"/>
  <c r="E45"/>
  <c r="E41"/>
  <c r="E23"/>
  <c r="F23"/>
  <c r="F18"/>
  <c r="G18"/>
  <c r="H18"/>
  <c r="I18"/>
  <c r="J18"/>
  <c r="K18"/>
  <c r="L18"/>
  <c r="M18"/>
  <c r="E18"/>
  <c r="E103"/>
  <c r="F103"/>
  <c r="G103"/>
  <c r="H103"/>
  <c r="I103"/>
  <c r="J103"/>
  <c r="K103"/>
  <c r="L103"/>
  <c r="M103"/>
  <c r="E26"/>
  <c r="F26"/>
  <c r="G26"/>
  <c r="H26"/>
  <c r="I26"/>
  <c r="J26"/>
  <c r="K26"/>
  <c r="L26"/>
  <c r="F22"/>
  <c r="G22"/>
  <c r="H22"/>
  <c r="I22"/>
  <c r="J22"/>
  <c r="K22"/>
  <c r="L22"/>
  <c r="M22"/>
  <c r="E22"/>
  <c r="E107"/>
  <c r="F107"/>
  <c r="G107"/>
  <c r="H107"/>
  <c r="I107"/>
  <c r="J107"/>
  <c r="K107"/>
  <c r="L107"/>
  <c r="M107"/>
  <c r="E30"/>
  <c r="F30"/>
  <c r="G30"/>
  <c r="H30"/>
  <c r="I30"/>
  <c r="J30"/>
  <c r="K30"/>
  <c r="L30"/>
  <c r="E15"/>
  <c r="F15"/>
  <c r="J42" i="11" l="1"/>
  <c r="J55" s="1"/>
  <c r="H86" i="16"/>
  <c r="J37"/>
  <c r="O64"/>
  <c r="O63" s="1"/>
  <c r="O62" s="1"/>
  <c r="N14" i="17" s="1"/>
  <c r="F31" i="11"/>
  <c r="K37" i="16"/>
  <c r="H64"/>
  <c r="N64"/>
  <c r="N63" s="1"/>
  <c r="N62" s="1"/>
  <c r="E116" i="11"/>
  <c r="K58"/>
  <c r="O37" i="16"/>
  <c r="L64"/>
  <c r="M75"/>
  <c r="H58" i="11"/>
  <c r="H31"/>
  <c r="F18"/>
  <c r="D104"/>
  <c r="M37" i="16"/>
  <c r="O104" i="11"/>
  <c r="N75" i="16"/>
  <c r="H110"/>
  <c r="G42" i="11"/>
  <c r="I69"/>
  <c r="D75" i="16"/>
  <c r="D63" s="1"/>
  <c r="D62" s="1"/>
  <c r="J110"/>
  <c r="D24"/>
  <c r="F7" i="11"/>
  <c r="D31"/>
  <c r="D54" s="1"/>
  <c r="D92"/>
  <c r="D42"/>
  <c r="D55" s="1"/>
  <c r="E18"/>
  <c r="E6" s="1"/>
  <c r="E5" s="1"/>
  <c r="I116"/>
  <c r="I80"/>
  <c r="D80"/>
  <c r="D57" s="1"/>
  <c r="D56" s="1"/>
  <c r="I75" i="16"/>
  <c r="O75"/>
  <c r="J80" i="11"/>
  <c r="J57" s="1"/>
  <c r="J56" s="1"/>
  <c r="O110" i="16"/>
  <c r="H54" i="11"/>
  <c r="F55"/>
  <c r="M80"/>
  <c r="K64" i="16"/>
  <c r="N13"/>
  <c r="N12" s="1"/>
  <c r="N11" s="1"/>
  <c r="M24"/>
  <c r="O58" i="11"/>
  <c r="I42"/>
  <c r="I86" i="16"/>
  <c r="E58" i="11"/>
  <c r="G116"/>
  <c r="G64" i="16"/>
  <c r="G63" s="1"/>
  <c r="G62" s="1"/>
  <c r="K69" i="11"/>
  <c r="K93"/>
  <c r="H75" i="16"/>
  <c r="H80" i="11"/>
  <c r="G7"/>
  <c r="G54" s="1"/>
  <c r="H116"/>
  <c r="H69"/>
  <c r="E104"/>
  <c r="E69"/>
  <c r="H18"/>
  <c r="H6" s="1"/>
  <c r="H5" s="1"/>
  <c r="O116"/>
  <c r="I7"/>
  <c r="G58"/>
  <c r="D99" i="16"/>
  <c r="L93" i="11"/>
  <c r="G30"/>
  <c r="G29" s="1"/>
  <c r="O80"/>
  <c r="K63" i="16"/>
  <c r="K62" s="1"/>
  <c r="H37"/>
  <c r="L116" i="11"/>
  <c r="F30"/>
  <c r="F29" s="1"/>
  <c r="E55"/>
  <c r="L69"/>
  <c r="L80"/>
  <c r="L24" i="16"/>
  <c r="H24"/>
  <c r="M99"/>
  <c r="M98" s="1"/>
  <c r="I99"/>
  <c r="I98" s="1"/>
  <c r="E99"/>
  <c r="N93" i="11"/>
  <c r="M93"/>
  <c r="M31"/>
  <c r="J92"/>
  <c r="H63" i="16"/>
  <c r="H62" s="1"/>
  <c r="J64"/>
  <c r="O48"/>
  <c r="M48"/>
  <c r="H48"/>
  <c r="K48"/>
  <c r="K36" s="1"/>
  <c r="K35" s="1"/>
  <c r="F122"/>
  <c r="L48"/>
  <c r="L75"/>
  <c r="E93" i="11"/>
  <c r="E92" s="1"/>
  <c r="L37" i="16"/>
  <c r="L104" i="11"/>
  <c r="H93"/>
  <c r="F80"/>
  <c r="G104"/>
  <c r="N12" i="15"/>
  <c r="C35"/>
  <c r="L58" i="11"/>
  <c r="L7"/>
  <c r="E86" i="16"/>
  <c r="N80" i="11"/>
  <c r="M69"/>
  <c r="M57" s="1"/>
  <c r="M56" s="1"/>
  <c r="O69"/>
  <c r="F93"/>
  <c r="H104"/>
  <c r="D110" i="16"/>
  <c r="L110"/>
  <c r="G69" i="11"/>
  <c r="G24" i="16"/>
  <c r="H99"/>
  <c r="O93" i="11"/>
  <c r="N99" i="16"/>
  <c r="N98" s="1"/>
  <c r="H57" i="11"/>
  <c r="H56" s="1"/>
  <c r="G93"/>
  <c r="I104"/>
  <c r="I92" s="1"/>
  <c r="H42"/>
  <c r="F58"/>
  <c r="E24" i="16"/>
  <c r="K24"/>
  <c r="N7" i="11"/>
  <c r="J7"/>
  <c r="J6" s="1"/>
  <c r="J5" s="1"/>
  <c r="O36" i="16"/>
  <c r="O35" s="1"/>
  <c r="D48"/>
  <c r="D36" s="1"/>
  <c r="D35" s="1"/>
  <c r="G48"/>
  <c r="N48"/>
  <c r="N36" s="1"/>
  <c r="N35" s="1"/>
  <c r="J75"/>
  <c r="F104" i="11"/>
  <c r="K42"/>
  <c r="L18"/>
  <c r="L31"/>
  <c r="O61" i="16"/>
  <c r="K31" i="11"/>
  <c r="K18"/>
  <c r="O60" i="16"/>
  <c r="M36"/>
  <c r="M35" s="1"/>
  <c r="K99"/>
  <c r="E48"/>
  <c r="D12"/>
  <c r="D11" s="1"/>
  <c r="O99"/>
  <c r="O98" s="1"/>
  <c r="M104" i="11"/>
  <c r="I57"/>
  <c r="I56" s="1"/>
  <c r="N116"/>
  <c r="G55"/>
  <c r="K116"/>
  <c r="F24" i="16"/>
  <c r="G99"/>
  <c r="G98" s="1"/>
  <c r="I24"/>
  <c r="J99"/>
  <c r="J98" s="1"/>
  <c r="F99"/>
  <c r="F75"/>
  <c r="F86"/>
  <c r="N104" i="11"/>
  <c r="N92" s="1"/>
  <c r="M116"/>
  <c r="M7"/>
  <c r="L42"/>
  <c r="E53"/>
  <c r="N31"/>
  <c r="N54" s="1"/>
  <c r="H36" i="16"/>
  <c r="H35" s="1"/>
  <c r="G14" i="17" s="1"/>
  <c r="J48" i="16"/>
  <c r="J36" s="1"/>
  <c r="J35" s="1"/>
  <c r="I48"/>
  <c r="I36" s="1"/>
  <c r="I35" s="1"/>
  <c r="M64"/>
  <c r="M63" s="1"/>
  <c r="M62" s="1"/>
  <c r="K104" i="11"/>
  <c r="G57"/>
  <c r="G56" s="1"/>
  <c r="O7"/>
  <c r="O92"/>
  <c r="K80"/>
  <c r="K57" s="1"/>
  <c r="K56" s="1"/>
  <c r="H98" i="16"/>
  <c r="K98"/>
  <c r="K13"/>
  <c r="F37"/>
  <c r="K122"/>
  <c r="O18" i="11"/>
  <c r="M42"/>
  <c r="J24" i="16"/>
  <c r="G13"/>
  <c r="F64"/>
  <c r="F48"/>
  <c r="E64"/>
  <c r="L122"/>
  <c r="E13"/>
  <c r="J13"/>
  <c r="F13"/>
  <c r="E122"/>
  <c r="N122"/>
  <c r="M122"/>
  <c r="N69" i="11"/>
  <c r="N58"/>
  <c r="M18"/>
  <c r="I31"/>
  <c r="I30" s="1"/>
  <c r="I29" s="1"/>
  <c r="N42"/>
  <c r="I13" i="16"/>
  <c r="M13"/>
  <c r="E37"/>
  <c r="F110"/>
  <c r="H122"/>
  <c r="G122"/>
  <c r="O122"/>
  <c r="I18" i="11"/>
  <c r="O42"/>
  <c r="L99" i="16"/>
  <c r="L13"/>
  <c r="H13"/>
  <c r="G37"/>
  <c r="E75"/>
  <c r="O12"/>
  <c r="O11" s="1"/>
  <c r="E110"/>
  <c r="E98" s="1"/>
  <c r="J122"/>
  <c r="I122"/>
  <c r="K7" i="11"/>
  <c r="N18"/>
  <c r="J31"/>
  <c r="J30" s="1"/>
  <c r="J29" s="1"/>
  <c r="O31"/>
  <c r="M92" l="1"/>
  <c r="H55"/>
  <c r="L63" i="16"/>
  <c r="L62" s="1"/>
  <c r="F6" i="11"/>
  <c r="F5" s="1"/>
  <c r="F53" s="1"/>
  <c r="M61" i="16"/>
  <c r="D30" i="11"/>
  <c r="D29" s="1"/>
  <c r="D53" s="1"/>
  <c r="K92"/>
  <c r="C13" i="17"/>
  <c r="C21" s="1"/>
  <c r="G6" i="11"/>
  <c r="G5" s="1"/>
  <c r="O57"/>
  <c r="O56" s="1"/>
  <c r="I63" i="16"/>
  <c r="I62" s="1"/>
  <c r="E36"/>
  <c r="E35" s="1"/>
  <c r="C14" i="17"/>
  <c r="D98" i="16"/>
  <c r="H14" i="17"/>
  <c r="H20" s="1"/>
  <c r="F54" i="11"/>
  <c r="F98" i="16"/>
  <c r="J14" i="17"/>
  <c r="G53" i="11"/>
  <c r="G91" s="1"/>
  <c r="L54"/>
  <c r="D91"/>
  <c r="D115" s="1"/>
  <c r="D127" s="1"/>
  <c r="E57"/>
  <c r="E56" s="1"/>
  <c r="H30"/>
  <c r="H29" s="1"/>
  <c r="H53" s="1"/>
  <c r="L36" i="16"/>
  <c r="L35" s="1"/>
  <c r="G36"/>
  <c r="G35" s="1"/>
  <c r="F14" i="17" s="1"/>
  <c r="E91" i="11"/>
  <c r="N60" i="16"/>
  <c r="M30" i="11"/>
  <c r="M29" s="1"/>
  <c r="I55"/>
  <c r="N30"/>
  <c r="N29" s="1"/>
  <c r="M54"/>
  <c r="M14" i="17"/>
  <c r="F63" i="16"/>
  <c r="F62" s="1"/>
  <c r="O6" i="11"/>
  <c r="O5" s="1"/>
  <c r="J63" i="16"/>
  <c r="J62" s="1"/>
  <c r="I14" i="17" s="1"/>
  <c r="J61" i="16"/>
  <c r="K61"/>
  <c r="E115" i="11"/>
  <c r="E127" s="1"/>
  <c r="M6"/>
  <c r="M5" s="1"/>
  <c r="E61" i="16"/>
  <c r="D59"/>
  <c r="F61"/>
  <c r="H91" i="11"/>
  <c r="L61" i="16"/>
  <c r="G92" i="11"/>
  <c r="L92"/>
  <c r="L57"/>
  <c r="L56" s="1"/>
  <c r="H92"/>
  <c r="O30"/>
  <c r="O29" s="1"/>
  <c r="K30"/>
  <c r="K29" s="1"/>
  <c r="F57"/>
  <c r="F56" s="1"/>
  <c r="G61" i="16"/>
  <c r="H61"/>
  <c r="K14" i="17"/>
  <c r="K20" s="1"/>
  <c r="L30" i="11"/>
  <c r="L29" s="1"/>
  <c r="D61" i="16"/>
  <c r="K55" i="11"/>
  <c r="N61" i="16"/>
  <c r="F92" i="11"/>
  <c r="L55"/>
  <c r="L6"/>
  <c r="L5" s="1"/>
  <c r="N59" i="16"/>
  <c r="N97" s="1"/>
  <c r="N121" s="1"/>
  <c r="N133" s="1"/>
  <c r="M13" i="17"/>
  <c r="M21" s="1"/>
  <c r="I61" i="16"/>
  <c r="L14" i="17"/>
  <c r="G20"/>
  <c r="J12" i="16"/>
  <c r="J11" s="1"/>
  <c r="J60"/>
  <c r="O59"/>
  <c r="O97" s="1"/>
  <c r="O121" s="1"/>
  <c r="O133" s="1"/>
  <c r="N13" i="17"/>
  <c r="N21" s="1"/>
  <c r="J54" i="11"/>
  <c r="I54"/>
  <c r="O54"/>
  <c r="N55"/>
  <c r="L12" i="16"/>
  <c r="L11" s="1"/>
  <c r="L59" s="1"/>
  <c r="L97" s="1"/>
  <c r="L60"/>
  <c r="I12"/>
  <c r="I11" s="1"/>
  <c r="I60"/>
  <c r="M55" i="11"/>
  <c r="N57"/>
  <c r="N56" s="1"/>
  <c r="E12" i="16"/>
  <c r="E11" s="1"/>
  <c r="E60"/>
  <c r="O55" i="11"/>
  <c r="F36" i="16"/>
  <c r="F35" s="1"/>
  <c r="E14" i="17" s="1"/>
  <c r="F20" s="1"/>
  <c r="H12" i="16"/>
  <c r="H11" s="1"/>
  <c r="H60"/>
  <c r="K54" i="11"/>
  <c r="K6"/>
  <c r="K5" s="1"/>
  <c r="K53" s="1"/>
  <c r="K91" s="1"/>
  <c r="K115" s="1"/>
  <c r="K127" s="1"/>
  <c r="L98" i="16"/>
  <c r="M12"/>
  <c r="M11" s="1"/>
  <c r="M60"/>
  <c r="D97"/>
  <c r="D121" s="1"/>
  <c r="D133" s="1"/>
  <c r="G12"/>
  <c r="G11" s="1"/>
  <c r="G60"/>
  <c r="K12"/>
  <c r="K11" s="1"/>
  <c r="K60"/>
  <c r="N6" i="11"/>
  <c r="N5" s="1"/>
  <c r="N53" s="1"/>
  <c r="J53"/>
  <c r="J91" s="1"/>
  <c r="J115" s="1"/>
  <c r="J127" s="1"/>
  <c r="N20" i="17"/>
  <c r="F12" i="16"/>
  <c r="F11" s="1"/>
  <c r="F60"/>
  <c r="E63"/>
  <c r="E62" s="1"/>
  <c r="D14" i="17" s="1"/>
  <c r="I6" i="11"/>
  <c r="I5" s="1"/>
  <c r="I53" s="1"/>
  <c r="I91" s="1"/>
  <c r="I115" s="1"/>
  <c r="I127" s="1"/>
  <c r="O53"/>
  <c r="O91" s="1"/>
  <c r="O115" s="1"/>
  <c r="O127" s="1"/>
  <c r="F91" l="1"/>
  <c r="C15" i="17"/>
  <c r="G115" i="11"/>
  <c r="G127" s="1"/>
  <c r="M53"/>
  <c r="M91" s="1"/>
  <c r="M115" s="1"/>
  <c r="M127" s="1"/>
  <c r="H115"/>
  <c r="H127" s="1"/>
  <c r="L53"/>
  <c r="L91" s="1"/>
  <c r="L115" s="1"/>
  <c r="L127" s="1"/>
  <c r="I20" i="17"/>
  <c r="J20"/>
  <c r="M15"/>
  <c r="L20"/>
  <c r="F115" i="11"/>
  <c r="F127" s="1"/>
  <c r="K13" i="17"/>
  <c r="K21" s="1"/>
  <c r="M20"/>
  <c r="N91" i="11"/>
  <c r="N115" s="1"/>
  <c r="N127" s="1"/>
  <c r="D20" i="17"/>
  <c r="K59" i="16"/>
  <c r="K97" s="1"/>
  <c r="K121" s="1"/>
  <c r="K133" s="1"/>
  <c r="J13" i="17"/>
  <c r="E20"/>
  <c r="N15"/>
  <c r="N19"/>
  <c r="M59" i="16"/>
  <c r="M97" s="1"/>
  <c r="M121" s="1"/>
  <c r="M133" s="1"/>
  <c r="L13" i="17"/>
  <c r="G59" i="16"/>
  <c r="G97" s="1"/>
  <c r="G121" s="1"/>
  <c r="G133" s="1"/>
  <c r="F13" i="17"/>
  <c r="L121" i="16"/>
  <c r="L133" s="1"/>
  <c r="F59"/>
  <c r="F97" s="1"/>
  <c r="F121" s="1"/>
  <c r="F133" s="1"/>
  <c r="E13" i="17"/>
  <c r="E21" s="1"/>
  <c r="K15"/>
  <c r="H59" i="16"/>
  <c r="H97" s="1"/>
  <c r="H121" s="1"/>
  <c r="H133" s="1"/>
  <c r="G13" i="17"/>
  <c r="E59" i="16"/>
  <c r="E97" s="1"/>
  <c r="E121" s="1"/>
  <c r="E133" s="1"/>
  <c r="D13" i="17"/>
  <c r="I59" i="16"/>
  <c r="I97" s="1"/>
  <c r="I121" s="1"/>
  <c r="I133" s="1"/>
  <c r="H13" i="17"/>
  <c r="J59" i="16"/>
  <c r="J97" s="1"/>
  <c r="J121" s="1"/>
  <c r="J133" s="1"/>
  <c r="I13" i="17"/>
  <c r="K19" l="1"/>
  <c r="I19"/>
  <c r="I15"/>
  <c r="I21"/>
  <c r="H15"/>
  <c r="H19"/>
  <c r="H21"/>
  <c r="G19"/>
  <c r="G15"/>
  <c r="G21"/>
  <c r="E19"/>
  <c r="E15"/>
  <c r="F15"/>
  <c r="F19"/>
  <c r="F21"/>
  <c r="J15"/>
  <c r="J19"/>
  <c r="J21"/>
  <c r="L15"/>
  <c r="L19"/>
  <c r="L21"/>
  <c r="M19"/>
  <c r="D15"/>
  <c r="D19"/>
  <c r="D21"/>
  <c r="N17" l="1"/>
</calcChain>
</file>

<file path=xl/sharedStrings.xml><?xml version="1.0" encoding="utf-8"?>
<sst xmlns="http://schemas.openxmlformats.org/spreadsheetml/2006/main" count="416" uniqueCount="197">
  <si>
    <t>SIM</t>
  </si>
  <si>
    <t>-</t>
  </si>
  <si>
    <t>ID</t>
  </si>
  <si>
    <t>CENTRO DE CUSTO</t>
  </si>
  <si>
    <t>DATA</t>
  </si>
  <si>
    <t>ITEM</t>
  </si>
  <si>
    <t>PLANO DE CONTAS</t>
  </si>
  <si>
    <t>CENTRO DE CUSTOS</t>
  </si>
  <si>
    <t>ENTRADA</t>
  </si>
  <si>
    <t>SAÍDA</t>
  </si>
  <si>
    <t>SITUAÇÃO</t>
  </si>
  <si>
    <t>PAGAMENTO EFETUADO</t>
  </si>
  <si>
    <t>PAGAMENTO ADIADO</t>
  </si>
  <si>
    <t>NÃO VENCIDO</t>
  </si>
  <si>
    <t>JANEIRO</t>
  </si>
  <si>
    <t xml:space="preserve">SALDO MENSAL:    </t>
  </si>
  <si>
    <t>PAGAMENTO ATRASADO</t>
  </si>
  <si>
    <t xml:space="preserve">PAGAMENTOS EFETUADOS:  </t>
  </si>
  <si>
    <t xml:space="preserve">PAGAMENTOS ADIADOS: </t>
  </si>
  <si>
    <t xml:space="preserve">PAGAMENTOS ATRASADOS:  </t>
  </si>
  <si>
    <t xml:space="preserve">NÃO VENCIDOS: 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</si>
  <si>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</si>
  <si>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</si>
  <si>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</si>
  <si>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</si>
  <si>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</si>
  <si>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</si>
  <si>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</si>
  <si>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</si>
  <si>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</si>
  <si>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</si>
  <si>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</si>
  <si>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 TOTAL (BRUTA)</t>
  </si>
  <si>
    <t>RECEITA TOTAL DE VENDAS</t>
  </si>
  <si>
    <t>RECEITA COM VENDAS DE PRODUTOS</t>
  </si>
  <si>
    <t>10.1</t>
  </si>
  <si>
    <t>10.1.1</t>
  </si>
  <si>
    <t>10.1.1.1</t>
  </si>
  <si>
    <t>10.1.1.2</t>
  </si>
  <si>
    <t>10.1.1.3</t>
  </si>
  <si>
    <t>10.1.1.4</t>
  </si>
  <si>
    <t>10.1.1.5</t>
  </si>
  <si>
    <t>10.1.1.6</t>
  </si>
  <si>
    <t>10.1.1.7</t>
  </si>
  <si>
    <t>10.1.1.8</t>
  </si>
  <si>
    <t>10.1.1.9</t>
  </si>
  <si>
    <t>10.1.1.10</t>
  </si>
  <si>
    <t>RECEITA COM VENDAS DE SERVIÇOS</t>
  </si>
  <si>
    <t>10.1.2</t>
  </si>
  <si>
    <t>10.1.2.1</t>
  </si>
  <si>
    <t>10.1.2.2</t>
  </si>
  <si>
    <t>10.1.2.3</t>
  </si>
  <si>
    <t>10.1.2.4</t>
  </si>
  <si>
    <t>10.1.2.5</t>
  </si>
  <si>
    <t>10.1.2.6</t>
  </si>
  <si>
    <t>10.1.2.7</t>
  </si>
  <si>
    <t>10.1.2.8</t>
  </si>
  <si>
    <t>10.1.2.9</t>
  </si>
  <si>
    <t>10.1.2.10</t>
  </si>
  <si>
    <t>DESPESAS TOTAL COM VENDAS</t>
  </si>
  <si>
    <t>DESPESAS COM VENDAS DE PRODUTOS</t>
  </si>
  <si>
    <t>11.1</t>
  </si>
  <si>
    <t>11.1.1</t>
  </si>
  <si>
    <t>11.1.1.1</t>
  </si>
  <si>
    <t>11.1.1.2</t>
  </si>
  <si>
    <t>11.1.1.3</t>
  </si>
  <si>
    <t>11.1.1.4</t>
  </si>
  <si>
    <t>11.1.1.5</t>
  </si>
  <si>
    <t>11.1.1.6</t>
  </si>
  <si>
    <t>11.1.1.7</t>
  </si>
  <si>
    <t>11.1.1.8</t>
  </si>
  <si>
    <t>11.1.1.9</t>
  </si>
  <si>
    <t>11.1.1.10</t>
  </si>
  <si>
    <t>DESPESAS COM VENDAS DE SERVIÇOS</t>
  </si>
  <si>
    <t>11.1.2</t>
  </si>
  <si>
    <t>11.1.2.1</t>
  </si>
  <si>
    <t>11.1.2.2</t>
  </si>
  <si>
    <t>11.1.2.3</t>
  </si>
  <si>
    <t>11.1.2.4</t>
  </si>
  <si>
    <t>11.1.2.5</t>
  </si>
  <si>
    <t>11.1.2.6</t>
  </si>
  <si>
    <t>11.1.2.7</t>
  </si>
  <si>
    <t>11.1.2.8</t>
  </si>
  <si>
    <t>11.1.2.9</t>
  </si>
  <si>
    <t>11.1.2.10</t>
  </si>
  <si>
    <t>MARGEM TOTAL DE CONTRIBUIÇÃO</t>
  </si>
  <si>
    <t>MARGEM DE CONTRIBUIÇÃO COM VENDAS</t>
  </si>
  <si>
    <t>MARGEM DE CONTRIBUIÇÃO COM PRODUTOS</t>
  </si>
  <si>
    <t>12.1</t>
  </si>
  <si>
    <t>12.2</t>
  </si>
  <si>
    <t>DESPESAS VARIÁVEIS</t>
  </si>
  <si>
    <t>DESPESAS FIXAS</t>
  </si>
  <si>
    <t>13.1</t>
  </si>
  <si>
    <t>DESPESAS INDIRETAS</t>
  </si>
  <si>
    <t>13.1.1</t>
  </si>
  <si>
    <t>DESPESAS COM PESSOAL</t>
  </si>
  <si>
    <t>13.1.1.1</t>
  </si>
  <si>
    <t>13.1.1.2</t>
  </si>
  <si>
    <t>13.1.1.3</t>
  </si>
  <si>
    <t>13.1.1.4</t>
  </si>
  <si>
    <t>13.1.1.5</t>
  </si>
  <si>
    <t>13.1.1.6</t>
  </si>
  <si>
    <t>13.1.1.7</t>
  </si>
  <si>
    <t>13.1.1.8</t>
  </si>
  <si>
    <t>13.1.1.9</t>
  </si>
  <si>
    <t>13.1.1.10</t>
  </si>
  <si>
    <t>DESPESAS OPERACIONAIS</t>
  </si>
  <si>
    <t>13.1.2</t>
  </si>
  <si>
    <t>13.1.2.1</t>
  </si>
  <si>
    <t>13.1.2.2</t>
  </si>
  <si>
    <t>13.1.2.3</t>
  </si>
  <si>
    <t>13.1.2.4</t>
  </si>
  <si>
    <t>13.1.2.5</t>
  </si>
  <si>
    <t>13.1.2.6</t>
  </si>
  <si>
    <t>13.1.2.7</t>
  </si>
  <si>
    <t>13.1.2.8</t>
  </si>
  <si>
    <t>13.1.2.9</t>
  </si>
  <si>
    <t>13.1.2.10</t>
  </si>
  <si>
    <t>DESPESAS COM MARKETING</t>
  </si>
  <si>
    <t>13.1.3</t>
  </si>
  <si>
    <t>13.1.3.1</t>
  </si>
  <si>
    <t>13.1.3.2</t>
  </si>
  <si>
    <t>13.1.3.3</t>
  </si>
  <si>
    <t>13.1.3.4</t>
  </si>
  <si>
    <t>13.1.3.5</t>
  </si>
  <si>
    <t>13.1.3.6</t>
  </si>
  <si>
    <t>13.1.3.7</t>
  </si>
  <si>
    <t>13.1.3.8</t>
  </si>
  <si>
    <t>13.1.3.9</t>
  </si>
  <si>
    <t>13.1.3.10</t>
  </si>
  <si>
    <t>LUCRO OPERACIONAL</t>
  </si>
  <si>
    <t>DESPESAS NÃO OPERACIONAIS</t>
  </si>
  <si>
    <t>RECEITAS NÃO OPERACIONAIS</t>
  </si>
  <si>
    <t>RESULTADO OPERACIONAL</t>
  </si>
  <si>
    <t>15.1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</si>
  <si>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</si>
  <si>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</si>
  <si>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</si>
  <si>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</si>
  <si>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</si>
  <si>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</si>
  <si>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</si>
  <si>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</si>
  <si>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</si>
  <si>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</si>
  <si>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15.2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</si>
  <si>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</si>
  <si>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</si>
  <si>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</si>
  <si>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</si>
  <si>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</si>
  <si>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</si>
  <si>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</si>
  <si>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</si>
  <si>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</si>
  <si>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</si>
  <si>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LUCRO OPERACIONAL (SEM IMPOSTOS)</t>
  </si>
  <si>
    <t>IMPOSTOS SOBRE O LUCRO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</si>
  <si>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</si>
  <si>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</si>
  <si>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</si>
  <si>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</si>
  <si>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</si>
  <si>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</si>
  <si>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</si>
  <si>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</si>
  <si>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</si>
  <si>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</si>
  <si>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LUCRO DO EXERCÍCIO</t>
  </si>
  <si>
    <t>RECEITAS TOTAIS</t>
  </si>
  <si>
    <t>DESPESAS TOTAIS</t>
  </si>
  <si>
    <t>SALDO MENSAL</t>
  </si>
  <si>
    <t xml:space="preserve">ACUMULADO ANO:  </t>
  </si>
  <si>
    <t>VARIAÇÃO DE RECEITAS</t>
  </si>
  <si>
    <t>VARIAÇÃO DE DESPESAS</t>
  </si>
  <si>
    <t>REALIZADO</t>
  </si>
  <si>
    <t>PROJETADO</t>
  </si>
  <si>
    <t>RECEITAS PROJETADAS</t>
  </si>
  <si>
    <t>DESPESAS PROJETADAS</t>
  </si>
  <si>
    <t>SALDO PROJETADO</t>
  </si>
  <si>
    <t>% DE SALDO</t>
  </si>
  <si>
    <t>PROJETADO X REALIZADO</t>
  </si>
  <si>
    <t>C1</t>
  </si>
  <si>
    <t>CENTRO DE CUSTO:</t>
  </si>
  <si>
    <r>
      <rPr>
        <b/>
        <i/>
        <sz val="18"/>
        <color theme="0"/>
        <rFont val="Calibri"/>
        <family val="2"/>
        <scheme val="minor"/>
      </rPr>
      <t xml:space="preserve">FLUXO DE CAIXA POR CENTRO DE CUSTO </t>
    </r>
    <r>
      <rPr>
        <i/>
        <sz val="16"/>
        <color theme="0"/>
        <rFont val="Calibri"/>
        <family val="2"/>
        <scheme val="minor"/>
      </rPr>
      <t>- INÍCIO</t>
    </r>
  </si>
  <si>
    <r>
      <rPr>
        <b/>
        <i/>
        <sz val="18"/>
        <color theme="0"/>
        <rFont val="Calibri"/>
        <family val="2"/>
        <scheme val="minor"/>
      </rPr>
      <t xml:space="preserve">FLUXO DE CAIXA POR CENTRO DE CUSTO </t>
    </r>
    <r>
      <rPr>
        <i/>
        <sz val="16"/>
        <color theme="0"/>
        <rFont val="Calibri"/>
        <family val="2"/>
        <scheme val="minor"/>
      </rPr>
      <t>- CONTAS</t>
    </r>
  </si>
  <si>
    <r>
      <rPr>
        <b/>
        <i/>
        <sz val="18"/>
        <color theme="0"/>
        <rFont val="Calibri"/>
        <family val="2"/>
        <scheme val="minor"/>
      </rPr>
      <t xml:space="preserve">FLUXO DE CAIXA POR CENTRO DE CUSTO </t>
    </r>
    <r>
      <rPr>
        <i/>
        <sz val="16"/>
        <color theme="0"/>
        <rFont val="Calibri"/>
        <family val="2"/>
        <scheme val="minor"/>
      </rPr>
      <t>- CENTROS DE CUSTO</t>
    </r>
  </si>
  <si>
    <r>
      <rPr>
        <b/>
        <i/>
        <sz val="18"/>
        <color theme="0"/>
        <rFont val="Calibri"/>
        <family val="2"/>
        <scheme val="minor"/>
      </rPr>
      <t xml:space="preserve">FLUXO DE CAIXA POR CENTRO DE CUSTO </t>
    </r>
    <r>
      <rPr>
        <i/>
        <sz val="16"/>
        <color theme="0"/>
        <rFont val="Calibri"/>
        <family val="2"/>
        <scheme val="minor"/>
      </rPr>
      <t>- LANÇAMENTOS</t>
    </r>
  </si>
  <si>
    <r>
      <rPr>
        <b/>
        <i/>
        <sz val="18"/>
        <color theme="0"/>
        <rFont val="Calibri"/>
        <family val="2"/>
        <scheme val="minor"/>
      </rPr>
      <t xml:space="preserve">FLUXO DE CAIXA POR CENTRO DE CUSTO </t>
    </r>
    <r>
      <rPr>
        <i/>
        <sz val="16"/>
        <color theme="0"/>
        <rFont val="Calibri"/>
        <family val="2"/>
        <scheme val="minor"/>
      </rPr>
      <t>- DRE</t>
    </r>
  </si>
  <si>
    <r>
      <rPr>
        <b/>
        <i/>
        <sz val="18"/>
        <color theme="0"/>
        <rFont val="Calibri"/>
        <family val="2"/>
        <scheme val="minor"/>
      </rPr>
      <t xml:space="preserve">FLUXO DE CAIXA POR CENTRO DE CUSTO </t>
    </r>
    <r>
      <rPr>
        <i/>
        <sz val="16"/>
        <color theme="0"/>
        <rFont val="Calibri"/>
        <family val="2"/>
        <scheme val="minor"/>
      </rPr>
      <t>- FLUXO DE CAIXA</t>
    </r>
  </si>
  <si>
    <r>
      <rPr>
        <b/>
        <i/>
        <sz val="18"/>
        <color theme="0"/>
        <rFont val="Calibri"/>
        <family val="2"/>
        <scheme val="minor"/>
      </rPr>
      <t xml:space="preserve">FLUXO DE CAIXA POR CENTRO DE CUSTO </t>
    </r>
    <r>
      <rPr>
        <i/>
        <sz val="16"/>
        <color theme="0"/>
        <rFont val="Calibri"/>
        <family val="2"/>
        <scheme val="minor"/>
      </rPr>
      <t>- DRE POR CENTRO DE CUSTO</t>
    </r>
  </si>
  <si>
    <r>
      <rPr>
        <b/>
        <i/>
        <sz val="18"/>
        <color theme="0"/>
        <rFont val="Calibri"/>
        <family val="2"/>
        <scheme val="minor"/>
      </rPr>
      <t xml:space="preserve">FLUXO DE CAIXA POR CENTRO DE CUSTO </t>
    </r>
    <r>
      <rPr>
        <i/>
        <sz val="16"/>
        <color theme="0"/>
        <rFont val="Calibri"/>
        <family val="2"/>
        <scheme val="minor"/>
      </rPr>
      <t>- FLUXO DE CAIXA POR CENTRO DE CUSTO</t>
    </r>
  </si>
  <si>
    <t xml:space="preserve">TREINAMENTOS/CURSOS CAPACITAÇÃO PROFISSIONAL  </t>
  </si>
  <si>
    <t>Se você procura treinamentos completos do básico ao avançado, práticos onde possa aprender de um jeito simples e descomplicado</t>
  </si>
  <si>
    <t xml:space="preserve">com verdadeiros profissionais, com autoridade e referência em trabalhista, tributário, contábil e societário. </t>
  </si>
  <si>
    <t xml:space="preserve">Acesse o site &gt;&gt; </t>
  </si>
  <si>
    <t>https://dominandoacontabilidade.com/cursos-online/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</si>
</sst>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70C0"/>
      <name val="Bodoni MT Black"/>
      <family val="1"/>
    </font>
    <font>
      <b/>
      <sz val="20"/>
      <color rgb="FF0070C0"/>
      <name val="Bodoni MT Black"/>
      <family val="1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8080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ashed">
        <color theme="6" tint="-0.499984740745262"/>
      </bottom>
      <diagonal/>
    </border>
    <border>
      <left/>
      <right/>
      <top style="medium">
        <color indexed="64"/>
      </top>
      <bottom style="dashed">
        <color theme="6" tint="-0.499984740745262"/>
      </bottom>
      <diagonal/>
    </border>
    <border>
      <left/>
      <right/>
      <top/>
      <bottom style="dashed">
        <color theme="6" tint="-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</cellStyleXfs>
  <cellXfs count="122">
    <xf numFmtId="0" fontId="0" fillId="0" borderId="0" xfId="0"/>
    <xf numFmtId="0" fontId="0" fillId="3" borderId="0" xfId="0" applyFill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6" borderId="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5" borderId="1" xfId="0" applyFill="1" applyBorder="1" applyAlignment="1">
      <alignment vertical="center"/>
    </xf>
    <xf numFmtId="44" fontId="0" fillId="5" borderId="1" xfId="3" applyFont="1" applyFill="1" applyBorder="1" applyAlignment="1">
      <alignment vertical="center"/>
    </xf>
    <xf numFmtId="9" fontId="0" fillId="5" borderId="6" xfId="2" applyFont="1" applyFill="1" applyBorder="1" applyAlignment="1">
      <alignment horizontal="center" vertical="center"/>
    </xf>
    <xf numFmtId="44" fontId="0" fillId="5" borderId="6" xfId="0" applyNumberFormat="1" applyFill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5" borderId="2" xfId="0" applyFill="1" applyBorder="1" applyAlignment="1">
      <alignment vertical="center"/>
    </xf>
    <xf numFmtId="9" fontId="0" fillId="5" borderId="4" xfId="2" applyFont="1" applyFill="1" applyBorder="1" applyAlignment="1">
      <alignment horizontal="center" vertical="center"/>
    </xf>
    <xf numFmtId="0" fontId="0" fillId="3" borderId="0" xfId="0" applyFill="1" applyBorder="1"/>
    <xf numFmtId="0" fontId="5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4" fontId="0" fillId="5" borderId="3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4" fontId="10" fillId="9" borderId="5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4" fontId="8" fillId="0" borderId="0" xfId="0" applyNumberFormat="1" applyFont="1" applyAlignment="1">
      <alignment horizontal="center"/>
    </xf>
    <xf numFmtId="0" fontId="8" fillId="0" borderId="0" xfId="0" applyFont="1" applyBorder="1"/>
    <xf numFmtId="44" fontId="12" fillId="2" borderId="13" xfId="3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7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4" fillId="10" borderId="16" xfId="0" applyFont="1" applyFill="1" applyBorder="1"/>
    <xf numFmtId="0" fontId="7" fillId="11" borderId="16" xfId="0" applyFont="1" applyFill="1" applyBorder="1"/>
    <xf numFmtId="0" fontId="7" fillId="6" borderId="16" xfId="0" applyFont="1" applyFill="1" applyBorder="1"/>
    <xf numFmtId="0" fontId="7" fillId="0" borderId="16" xfId="0" applyFont="1" applyFill="1" applyBorder="1"/>
    <xf numFmtId="0" fontId="7" fillId="0" borderId="16" xfId="0" applyFont="1" applyBorder="1"/>
    <xf numFmtId="0" fontId="7" fillId="3" borderId="16" xfId="0" applyFont="1" applyFill="1" applyBorder="1"/>
    <xf numFmtId="0" fontId="7" fillId="7" borderId="15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/>
    </xf>
    <xf numFmtId="0" fontId="7" fillId="11" borderId="16" xfId="0" applyFont="1" applyFill="1" applyBorder="1" applyAlignment="1">
      <alignment horizontal="left"/>
    </xf>
    <xf numFmtId="0" fontId="0" fillId="11" borderId="16" xfId="0" applyFill="1" applyBorder="1"/>
    <xf numFmtId="0" fontId="7" fillId="6" borderId="16" xfId="0" applyFont="1" applyFill="1" applyBorder="1" applyAlignment="1">
      <alignment horizontal="left"/>
    </xf>
    <xf numFmtId="0" fontId="0" fillId="6" borderId="16" xfId="0" applyFill="1" applyBorder="1"/>
    <xf numFmtId="0" fontId="7" fillId="0" borderId="16" xfId="0" applyFont="1" applyFill="1" applyBorder="1" applyAlignment="1">
      <alignment horizontal="left"/>
    </xf>
    <xf numFmtId="0" fontId="0" fillId="0" borderId="16" xfId="0" applyFill="1" applyBorder="1"/>
    <xf numFmtId="0" fontId="7" fillId="0" borderId="16" xfId="0" applyFont="1" applyBorder="1" applyAlignment="1">
      <alignment horizontal="left"/>
    </xf>
    <xf numFmtId="0" fontId="0" fillId="0" borderId="16" xfId="0" applyBorder="1"/>
    <xf numFmtId="0" fontId="7" fillId="3" borderId="16" xfId="0" applyFont="1" applyFill="1" applyBorder="1" applyAlignment="1">
      <alignment horizontal="left"/>
    </xf>
    <xf numFmtId="0" fontId="0" fillId="3" borderId="16" xfId="0" applyFill="1" applyBorder="1"/>
    <xf numFmtId="44" fontId="0" fillId="0" borderId="18" xfId="0" applyNumberFormat="1" applyBorder="1" applyAlignment="1">
      <alignment horizontal="center"/>
    </xf>
    <xf numFmtId="44" fontId="0" fillId="6" borderId="18" xfId="0" applyNumberFormat="1" applyFill="1" applyBorder="1" applyAlignment="1">
      <alignment horizontal="center"/>
    </xf>
    <xf numFmtId="44" fontId="13" fillId="6" borderId="5" xfId="0" applyNumberFormat="1" applyFont="1" applyFill="1" applyBorder="1" applyAlignment="1">
      <alignment horizontal="center"/>
    </xf>
    <xf numFmtId="9" fontId="0" fillId="6" borderId="18" xfId="2" applyFont="1" applyFill="1" applyBorder="1" applyAlignment="1">
      <alignment horizontal="center"/>
    </xf>
    <xf numFmtId="9" fontId="0" fillId="0" borderId="18" xfId="2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44" fontId="0" fillId="0" borderId="0" xfId="3" applyFont="1" applyAlignment="1">
      <alignment horizontal="center"/>
    </xf>
    <xf numFmtId="44" fontId="0" fillId="0" borderId="0" xfId="3" applyFont="1" applyBorder="1" applyAlignment="1">
      <alignment horizontal="center"/>
    </xf>
    <xf numFmtId="44" fontId="5" fillId="3" borderId="0" xfId="3" applyFont="1" applyFill="1" applyBorder="1" applyAlignment="1">
      <alignment horizontal="center" vertical="center"/>
    </xf>
    <xf numFmtId="44" fontId="4" fillId="10" borderId="14" xfId="3" applyFont="1" applyFill="1" applyBorder="1"/>
    <xf numFmtId="44" fontId="0" fillId="11" borderId="14" xfId="3" applyFont="1" applyFill="1" applyBorder="1"/>
    <xf numFmtId="44" fontId="0" fillId="6" borderId="14" xfId="3" applyFont="1" applyFill="1" applyBorder="1"/>
    <xf numFmtId="44" fontId="0" fillId="0" borderId="14" xfId="3" applyFont="1" applyFill="1" applyBorder="1"/>
    <xf numFmtId="44" fontId="4" fillId="10" borderId="16" xfId="3" applyFont="1" applyFill="1" applyBorder="1"/>
    <xf numFmtId="44" fontId="0" fillId="0" borderId="17" xfId="3" applyFont="1" applyBorder="1"/>
    <xf numFmtId="44" fontId="3" fillId="0" borderId="0" xfId="3" applyFont="1" applyAlignment="1">
      <alignment horizontal="center"/>
    </xf>
    <xf numFmtId="16" fontId="0" fillId="5" borderId="1" xfId="0" applyNumberFormat="1" applyFill="1" applyBorder="1" applyAlignment="1">
      <alignment vertical="center"/>
    </xf>
    <xf numFmtId="16" fontId="0" fillId="5" borderId="2" xfId="0" applyNumberFormat="1" applyFill="1" applyBorder="1" applyAlignment="1">
      <alignment vertical="center"/>
    </xf>
    <xf numFmtId="44" fontId="0" fillId="0" borderId="14" xfId="3" applyFont="1" applyBorder="1"/>
    <xf numFmtId="44" fontId="0" fillId="3" borderId="14" xfId="3" applyFont="1" applyFill="1" applyBorder="1"/>
    <xf numFmtId="0" fontId="0" fillId="0" borderId="18" xfId="2" applyNumberFormat="1" applyFont="1" applyBorder="1" applyAlignment="1">
      <alignment horizontal="center"/>
    </xf>
    <xf numFmtId="44" fontId="0" fillId="5" borderId="18" xfId="0" applyNumberFormat="1" applyFill="1" applyBorder="1" applyAlignment="1">
      <alignment horizontal="center"/>
    </xf>
    <xf numFmtId="0" fontId="4" fillId="4" borderId="18" xfId="0" applyFont="1" applyFill="1" applyBorder="1"/>
    <xf numFmtId="0" fontId="4" fillId="4" borderId="18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center"/>
    </xf>
    <xf numFmtId="0" fontId="20" fillId="15" borderId="27" xfId="0" applyFont="1" applyFill="1" applyBorder="1" applyAlignment="1">
      <alignment vertical="center"/>
    </xf>
    <xf numFmtId="0" fontId="3" fillId="15" borderId="28" xfId="0" applyFont="1" applyFill="1" applyBorder="1"/>
    <xf numFmtId="0" fontId="17" fillId="15" borderId="27" xfId="0" applyFont="1" applyFill="1" applyBorder="1" applyAlignment="1">
      <alignment vertical="center"/>
    </xf>
    <xf numFmtId="0" fontId="22" fillId="0" borderId="0" xfId="5"/>
    <xf numFmtId="0" fontId="21" fillId="0" borderId="0" xfId="6"/>
    <xf numFmtId="0" fontId="13" fillId="0" borderId="0" xfId="6" applyFont="1"/>
    <xf numFmtId="0" fontId="17" fillId="15" borderId="26" xfId="0" applyFont="1" applyFill="1" applyBorder="1" applyAlignment="1">
      <alignment horizontal="center" vertical="center"/>
    </xf>
    <xf numFmtId="0" fontId="17" fillId="15" borderId="27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right"/>
    </xf>
    <xf numFmtId="0" fontId="10" fillId="11" borderId="11" xfId="0" applyFont="1" applyFill="1" applyBorder="1" applyAlignment="1">
      <alignment horizontal="right"/>
    </xf>
    <xf numFmtId="0" fontId="10" fillId="11" borderId="12" xfId="0" applyFont="1" applyFill="1" applyBorder="1" applyAlignment="1">
      <alignment horizontal="right"/>
    </xf>
    <xf numFmtId="0" fontId="7" fillId="6" borderId="9" xfId="0" applyFont="1" applyFill="1" applyBorder="1" applyAlignment="1">
      <alignment horizontal="right"/>
    </xf>
    <xf numFmtId="0" fontId="7" fillId="6" borderId="11" xfId="0" applyFont="1" applyFill="1" applyBorder="1" applyAlignment="1">
      <alignment horizontal="right"/>
    </xf>
    <xf numFmtId="0" fontId="7" fillId="6" borderId="12" xfId="0" applyFont="1" applyFill="1" applyBorder="1" applyAlignment="1">
      <alignment horizontal="right"/>
    </xf>
    <xf numFmtId="0" fontId="15" fillId="14" borderId="0" xfId="0" applyFont="1" applyFill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6" fillId="13" borderId="0" xfId="0" applyFont="1" applyFill="1" applyAlignment="1">
      <alignment horizontal="left"/>
    </xf>
    <xf numFmtId="44" fontId="14" fillId="5" borderId="19" xfId="0" applyNumberFormat="1" applyFont="1" applyFill="1" applyBorder="1" applyAlignment="1">
      <alignment horizontal="center" vertical="center"/>
    </xf>
    <xf numFmtId="44" fontId="14" fillId="5" borderId="20" xfId="0" applyNumberFormat="1" applyFont="1" applyFill="1" applyBorder="1" applyAlignment="1">
      <alignment horizontal="center" vertical="center"/>
    </xf>
    <xf numFmtId="44" fontId="14" fillId="5" borderId="21" xfId="0" applyNumberFormat="1" applyFont="1" applyFill="1" applyBorder="1" applyAlignment="1">
      <alignment horizontal="center" vertical="center"/>
    </xf>
    <xf numFmtId="44" fontId="14" fillId="5" borderId="22" xfId="0" applyNumberFormat="1" applyFont="1" applyFill="1" applyBorder="1" applyAlignment="1">
      <alignment horizontal="center" vertical="center"/>
    </xf>
    <xf numFmtId="0" fontId="24" fillId="3" borderId="0" xfId="6" applyFont="1" applyFill="1"/>
    <xf numFmtId="0" fontId="23" fillId="3" borderId="0" xfId="6" applyFont="1" applyFill="1"/>
    <xf numFmtId="0" fontId="13" fillId="0" borderId="0" xfId="6" applyFont="1" applyBorder="1"/>
    <xf numFmtId="0" fontId="21" fillId="0" borderId="0" xfId="6" applyBorder="1"/>
    <xf numFmtId="0" fontId="22" fillId="0" borderId="0" xfId="7"/>
    <xf numFmtId="0" fontId="25" fillId="0" borderId="0" xfId="6" applyFont="1" applyBorder="1"/>
    <xf numFmtId="0" fontId="25" fillId="0" borderId="0" xfId="6" applyFont="1"/>
  </cellXfs>
  <cellStyles count="8">
    <cellStyle name="Hiperlink 2" xfId="5"/>
    <cellStyle name="Hyperlink 2" xfId="7"/>
    <cellStyle name="Moeda" xfId="3" builtinId="4"/>
    <cellStyle name="Normal" xfId="0" builtinId="0"/>
    <cellStyle name="Normal 2" xfId="4"/>
    <cellStyle name="Normal 3" xfId="6"/>
    <cellStyle name="Porcentagem" xfId="2" builtinId="5"/>
    <cellStyle name="Separador de milhares" xfId="1" builtinId="3"/>
  </cellStyles>
  <dxfs count="71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 sz="2000">
                <a:solidFill>
                  <a:schemeClr val="bg1"/>
                </a:solidFill>
              </a:defRPr>
            </a:pPr>
            <a:r>
              <a:rPr lang="pt-BR" sz="2000">
                <a:solidFill>
                  <a:schemeClr val="bg1"/>
                </a:solidFill>
              </a:rPr>
              <a:t>REALIZADO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1.5144766146993319E-2"/>
          <c:y val="0.19339879573876798"/>
          <c:w val="0.93498041141293853"/>
          <c:h val="0.50898712660917411"/>
        </c:manualLayout>
      </c:layout>
      <c:barChart>
        <c:barDir val="col"/>
        <c:grouping val="clustered"/>
        <c:ser>
          <c:idx val="0"/>
          <c:order val="0"/>
          <c:tx>
            <c:strRef>
              <c:f>'Fluxo de Caixa'!$B$8</c:f>
              <c:strCache>
                <c:ptCount val="1"/>
                <c:pt idx="0">
                  <c:v>RECEITAS TOTAIS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Caixa'!$C$8:$E$8</c:f>
              <c:numCache>
                <c:formatCode>_-"R$"\ * #,##0.00_-;\-"R$"\ * #,##0.00_-;_-"R$"\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7-4F2F-8F68-E5EF0B3FE3A6}"/>
            </c:ext>
          </c:extLst>
        </c:ser>
        <c:ser>
          <c:idx val="1"/>
          <c:order val="1"/>
          <c:tx>
            <c:strRef>
              <c:f>'Fluxo de Caixa'!$B$9</c:f>
              <c:strCache>
                <c:ptCount val="1"/>
                <c:pt idx="0">
                  <c:v>DESPESAS TOTAIS</c:v>
                </c:pt>
              </c:strCache>
            </c:strRef>
          </c:tx>
          <c:spPr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Caixa'!$C$9:$E$9</c:f>
              <c:numCache>
                <c:formatCode>_-"R$"\ * #,##0.00_-;\-"R$"\ * #,##0.00_-;_-"R$"\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B7-4F2F-8F68-E5EF0B3FE3A6}"/>
            </c:ext>
          </c:extLst>
        </c:ser>
        <c:ser>
          <c:idx val="2"/>
          <c:order val="2"/>
          <c:tx>
            <c:strRef>
              <c:f>'Fluxo de Caixa'!$B$10</c:f>
              <c:strCache>
                <c:ptCount val="1"/>
                <c:pt idx="0">
                  <c:v>SALDO MENSAL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Caixa'!$C$10:$E$10</c:f>
              <c:numCache>
                <c:formatCode>_-"R$"\ * #,##0.00_-;\-"R$"\ * #,##0.00_-;_-"R$"\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7-4F2F-8F68-E5EF0B3FE3A6}"/>
            </c:ext>
          </c:extLst>
        </c:ser>
        <c:dLbls/>
        <c:axId val="51603328"/>
        <c:axId val="51604864"/>
      </c:barChart>
      <c:catAx>
        <c:axId val="516033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 sz="1050" b="1">
                <a:solidFill>
                  <a:schemeClr val="bg1"/>
                </a:solidFill>
              </a:defRPr>
            </a:pPr>
            <a:endParaRPr lang="pt-BR"/>
          </a:p>
        </c:txPr>
        <c:crossAx val="51604864"/>
        <c:crosses val="autoZero"/>
        <c:auto val="1"/>
        <c:lblAlgn val="ctr"/>
        <c:lblOffset val="100"/>
      </c:catAx>
      <c:valAx>
        <c:axId val="51604864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51603328"/>
        <c:crosses val="autoZero"/>
        <c:crossBetween val="between"/>
      </c:valAx>
      <c:spPr>
        <a:solidFill>
          <a:schemeClr val="tx1">
            <a:lumMod val="65000"/>
            <a:lumOff val="35000"/>
          </a:schemeClr>
        </a:solidFill>
      </c:spPr>
    </c:plotArea>
    <c:legend>
      <c:legendPos val="b"/>
      <c:layout/>
      <c:txPr>
        <a:bodyPr/>
        <a:lstStyle/>
        <a:p>
          <a:pPr>
            <a:defRPr lang="en-US" sz="12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>
        <a:lumMod val="65000"/>
        <a:lumOff val="35000"/>
      </a:schemeClr>
    </a:solidFill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 sz="2000">
                <a:solidFill>
                  <a:schemeClr val="bg1"/>
                </a:solidFill>
              </a:defRPr>
            </a:pPr>
            <a:r>
              <a:rPr lang="pt-BR" sz="2000">
                <a:solidFill>
                  <a:schemeClr val="bg1"/>
                </a:solidFill>
              </a:rPr>
              <a:t>PROJETADO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1.5144766146993319E-2"/>
          <c:y val="0.19339879573876798"/>
          <c:w val="0.93498041141293853"/>
          <c:h val="0.50956512243700758"/>
        </c:manualLayout>
      </c:layout>
      <c:barChart>
        <c:barDir val="col"/>
        <c:grouping val="clustered"/>
        <c:ser>
          <c:idx val="0"/>
          <c:order val="0"/>
          <c:tx>
            <c:strRef>
              <c:f>'Fluxo de Caixa'!$B$24</c:f>
              <c:strCache>
                <c:ptCount val="1"/>
                <c:pt idx="0">
                  <c:v>RECEITAS PROJETADAS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Caixa'!$C$24:$E$24</c:f>
              <c:numCache>
                <c:formatCode>_-"R$"\ * #,##0.00_-;\-"R$"\ * #,##0.00_-;_-"R$"\ * "-"??_-;_-@_-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5-4C58-A631-40E397245E4A}"/>
            </c:ext>
          </c:extLst>
        </c:ser>
        <c:ser>
          <c:idx val="1"/>
          <c:order val="1"/>
          <c:tx>
            <c:strRef>
              <c:f>'Fluxo de Caixa'!$B$25</c:f>
              <c:strCache>
                <c:ptCount val="1"/>
                <c:pt idx="0">
                  <c:v>DESPESAS PROJETADAS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Caixa'!$C$25:$E$25</c:f>
              <c:numCache>
                <c:formatCode>_-"R$"\ * #,##0.00_-;\-"R$"\ * #,##0.00_-;_-"R$"\ * "-"??_-;_-@_-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5-4C58-A631-40E397245E4A}"/>
            </c:ext>
          </c:extLst>
        </c:ser>
        <c:ser>
          <c:idx val="2"/>
          <c:order val="2"/>
          <c:tx>
            <c:strRef>
              <c:f>'Fluxo de Caixa'!$B$26</c:f>
              <c:strCache>
                <c:ptCount val="1"/>
                <c:pt idx="0">
                  <c:v>SALDO PROJETADO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Caixa'!$C$26:$E$26</c:f>
              <c:numCache>
                <c:formatCode>_-"R$"\ * #,##0.00_-;\-"R$"\ * #,##0.00_-;_-"R$"\ 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05-4C58-A631-40E397245E4A}"/>
            </c:ext>
          </c:extLst>
        </c:ser>
        <c:dLbls/>
        <c:axId val="51656576"/>
        <c:axId val="51658112"/>
      </c:barChart>
      <c:catAx>
        <c:axId val="516565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 sz="1050" b="1">
                <a:solidFill>
                  <a:schemeClr val="bg1"/>
                </a:solidFill>
              </a:defRPr>
            </a:pPr>
            <a:endParaRPr lang="pt-BR"/>
          </a:p>
        </c:txPr>
        <c:crossAx val="51658112"/>
        <c:crosses val="autoZero"/>
        <c:auto val="1"/>
        <c:lblAlgn val="ctr"/>
        <c:lblOffset val="100"/>
      </c:catAx>
      <c:valAx>
        <c:axId val="51658112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51656576"/>
        <c:crosses val="autoZero"/>
        <c:crossBetween val="between"/>
      </c:valAx>
      <c:spPr>
        <a:solidFill>
          <a:schemeClr val="tx1">
            <a:lumMod val="65000"/>
            <a:lumOff val="35000"/>
          </a:schemeClr>
        </a:solidFill>
      </c:spPr>
    </c:plotArea>
    <c:legend>
      <c:legendPos val="b"/>
      <c:layout/>
      <c:txPr>
        <a:bodyPr/>
        <a:lstStyle/>
        <a:p>
          <a:pPr>
            <a:defRPr lang="en-US" sz="12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>
        <a:lumMod val="65000"/>
        <a:lumOff val="35000"/>
      </a:schemeClr>
    </a:solidFill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 sz="2000">
                <a:solidFill>
                  <a:schemeClr val="bg1"/>
                </a:solidFill>
              </a:defRPr>
            </a:pPr>
            <a:r>
              <a:rPr lang="pt-BR" sz="2000">
                <a:solidFill>
                  <a:schemeClr val="bg1"/>
                </a:solidFill>
              </a:rPr>
              <a:t>REALIZADO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1.5144766146993319E-2"/>
          <c:y val="0.19339879573876798"/>
          <c:w val="0.93498041141293853"/>
          <c:h val="0.50898712660917411"/>
        </c:manualLayout>
      </c:layout>
      <c:barChart>
        <c:barDir val="col"/>
        <c:grouping val="clustered"/>
        <c:ser>
          <c:idx val="0"/>
          <c:order val="0"/>
          <c:tx>
            <c:strRef>
              <c:f>'Fluxo de Caixa'!$B$8</c:f>
              <c:strCache>
                <c:ptCount val="1"/>
                <c:pt idx="0">
                  <c:v>RECEITAS TOTAIS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Caixa'!$C$8:$N$8</c:f>
              <c:numCache>
                <c:formatCode>_-"R$"\ * #,##0.00_-;\-"R$"\ * #,##0.00_-;_-"R$"\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ED-4601-B537-60E6F1C25529}"/>
            </c:ext>
          </c:extLst>
        </c:ser>
        <c:ser>
          <c:idx val="1"/>
          <c:order val="1"/>
          <c:tx>
            <c:strRef>
              <c:f>'Fluxo de Caixa'!$B$9</c:f>
              <c:strCache>
                <c:ptCount val="1"/>
                <c:pt idx="0">
                  <c:v>DESPESAS TOTAIS</c:v>
                </c:pt>
              </c:strCache>
            </c:strRef>
          </c:tx>
          <c:spPr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Caixa'!$C$9:$N$9</c:f>
              <c:numCache>
                <c:formatCode>_-"R$"\ * #,##0.00_-;\-"R$"\ * #,##0.00_-;_-"R$"\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ED-4601-B537-60E6F1C25529}"/>
            </c:ext>
          </c:extLst>
        </c:ser>
        <c:ser>
          <c:idx val="2"/>
          <c:order val="2"/>
          <c:tx>
            <c:strRef>
              <c:f>'Fluxo de Caixa'!$B$10</c:f>
              <c:strCache>
                <c:ptCount val="1"/>
                <c:pt idx="0">
                  <c:v>SALDO MENSAL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Caixa'!$C$10:$N$10</c:f>
              <c:numCache>
                <c:formatCode>_-"R$"\ * #,##0.00_-;\-"R$"\ * #,##0.00_-;_-"R$"\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ED-4601-B537-60E6F1C25529}"/>
            </c:ext>
          </c:extLst>
        </c:ser>
        <c:dLbls/>
        <c:axId val="153419776"/>
        <c:axId val="153421312"/>
      </c:barChart>
      <c:catAx>
        <c:axId val="153419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 sz="1050" b="1">
                <a:solidFill>
                  <a:schemeClr val="bg1"/>
                </a:solidFill>
              </a:defRPr>
            </a:pPr>
            <a:endParaRPr lang="pt-BR"/>
          </a:p>
        </c:txPr>
        <c:crossAx val="153421312"/>
        <c:crosses val="autoZero"/>
        <c:auto val="1"/>
        <c:lblAlgn val="ctr"/>
        <c:lblOffset val="100"/>
      </c:catAx>
      <c:valAx>
        <c:axId val="153421312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153419776"/>
        <c:crosses val="autoZero"/>
        <c:crossBetween val="between"/>
      </c:valAx>
      <c:spPr>
        <a:solidFill>
          <a:schemeClr val="tx1">
            <a:lumMod val="65000"/>
            <a:lumOff val="35000"/>
          </a:schemeClr>
        </a:solidFill>
      </c:spPr>
    </c:plotArea>
    <c:legend>
      <c:legendPos val="b"/>
      <c:txPr>
        <a:bodyPr/>
        <a:lstStyle/>
        <a:p>
          <a:pPr>
            <a:defRPr lang="en-US" sz="12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>
        <a:lumMod val="65000"/>
        <a:lumOff val="35000"/>
      </a:schemeClr>
    </a:solidFill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lang="en-US" sz="2000">
                <a:solidFill>
                  <a:schemeClr val="bg1"/>
                </a:solidFill>
              </a:defRPr>
            </a:pPr>
            <a:r>
              <a:rPr lang="pt-BR" sz="2000">
                <a:solidFill>
                  <a:schemeClr val="bg1"/>
                </a:solidFill>
              </a:rPr>
              <a:t>PROJETADO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1.5144766146993319E-2"/>
          <c:y val="0.19339879573876798"/>
          <c:w val="0.93498041141293853"/>
          <c:h val="0.50956512243700758"/>
        </c:manualLayout>
      </c:layout>
      <c:barChart>
        <c:barDir val="col"/>
        <c:grouping val="clustered"/>
        <c:ser>
          <c:idx val="0"/>
          <c:order val="0"/>
          <c:tx>
            <c:strRef>
              <c:f>'Fluxo de Caixa'!$B$24</c:f>
              <c:strCache>
                <c:ptCount val="1"/>
                <c:pt idx="0">
                  <c:v>RECEITAS PROJETADAS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Caixa'!$C$24:$N$24</c:f>
              <c:numCache>
                <c:formatCode>_-"R$"\ * #,##0.00_-;\-"R$"\ * #,##0.00_-;_-"R$"\ * "-"??_-;_-@_-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31-4C3A-93C9-EC59AF369E45}"/>
            </c:ext>
          </c:extLst>
        </c:ser>
        <c:ser>
          <c:idx val="1"/>
          <c:order val="1"/>
          <c:tx>
            <c:strRef>
              <c:f>'Fluxo de Caixa'!$B$25</c:f>
              <c:strCache>
                <c:ptCount val="1"/>
                <c:pt idx="0">
                  <c:v>DESPESAS PROJETADAS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Caixa'!$C$25:$N$25</c:f>
              <c:numCache>
                <c:formatCode>_-"R$"\ * #,##0.00_-;\-"R$"\ * #,##0.00_-;_-"R$"\ * "-"??_-;_-@_-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31-4C3A-93C9-EC59AF369E45}"/>
            </c:ext>
          </c:extLst>
        </c:ser>
        <c:ser>
          <c:idx val="2"/>
          <c:order val="2"/>
          <c:tx>
            <c:strRef>
              <c:f>'Fluxo de Caixa'!$B$26</c:f>
              <c:strCache>
                <c:ptCount val="1"/>
                <c:pt idx="0">
                  <c:v>SALDO PROJETADO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Caixa'!$C$5:$N$5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Caixa'!$C$26:$N$26</c:f>
              <c:numCache>
                <c:formatCode>_-"R$"\ * #,##0.00_-;\-"R$"\ * #,##0.00_-;_-"R$"\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31-4C3A-93C9-EC59AF369E45}"/>
            </c:ext>
          </c:extLst>
        </c:ser>
        <c:dLbls/>
        <c:axId val="153477120"/>
        <c:axId val="153478656"/>
      </c:barChart>
      <c:catAx>
        <c:axId val="1534771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 sz="1050" b="1">
                <a:solidFill>
                  <a:schemeClr val="bg1"/>
                </a:solidFill>
              </a:defRPr>
            </a:pPr>
            <a:endParaRPr lang="pt-BR"/>
          </a:p>
        </c:txPr>
        <c:crossAx val="153478656"/>
        <c:crosses val="autoZero"/>
        <c:auto val="1"/>
        <c:lblAlgn val="ctr"/>
        <c:lblOffset val="100"/>
      </c:catAx>
      <c:valAx>
        <c:axId val="153478656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153477120"/>
        <c:crosses val="autoZero"/>
        <c:crossBetween val="between"/>
      </c:valAx>
      <c:spPr>
        <a:solidFill>
          <a:schemeClr val="tx1">
            <a:lumMod val="65000"/>
            <a:lumOff val="35000"/>
          </a:schemeClr>
        </a:solidFill>
      </c:spPr>
    </c:plotArea>
    <c:legend>
      <c:legendPos val="b"/>
      <c:txPr>
        <a:bodyPr/>
        <a:lstStyle/>
        <a:p>
          <a:pPr>
            <a:defRPr lang="en-US" sz="12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>
        <a:lumMod val="65000"/>
        <a:lumOff val="35000"/>
      </a:schemeClr>
    </a:solidFill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1.5144766146993319E-2"/>
          <c:y val="0.19339879573876798"/>
          <c:w val="0.93498041141293853"/>
          <c:h val="0.56803482457789789"/>
        </c:manualLayout>
      </c:layout>
      <c:barChart>
        <c:barDir val="col"/>
        <c:grouping val="clustered"/>
        <c:ser>
          <c:idx val="0"/>
          <c:order val="0"/>
          <c:tx>
            <c:strRef>
              <c:f>'Fluxo de Caixa por CC'!$B$13</c:f>
              <c:strCache>
                <c:ptCount val="1"/>
                <c:pt idx="0">
                  <c:v>RECEITAS TOTAIS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 por CC'!$C$10:$N$10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 por CC'!$C$13:$N$13</c:f>
              <c:numCache>
                <c:formatCode>_-"R$"\ * #,##0.00_-;\-"R$"\ * #,##0.00_-;_-"R$"\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9C-4BBB-B0E6-5B07477FC64F}"/>
            </c:ext>
          </c:extLst>
        </c:ser>
        <c:ser>
          <c:idx val="1"/>
          <c:order val="1"/>
          <c:tx>
            <c:strRef>
              <c:f>'Fluxo de Caixa por CC'!$B$14</c:f>
              <c:strCache>
                <c:ptCount val="1"/>
                <c:pt idx="0">
                  <c:v>DESPESAS TOTAIS</c:v>
                </c:pt>
              </c:strCache>
            </c:strRef>
          </c:tx>
          <c:spPr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 por CC'!$C$10:$N$10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 por CC'!$C$14:$N$14</c:f>
              <c:numCache>
                <c:formatCode>_-"R$"\ * #,##0.00_-;\-"R$"\ * #,##0.00_-;_-"R$"\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9C-4BBB-B0E6-5B07477FC64F}"/>
            </c:ext>
          </c:extLst>
        </c:ser>
        <c:ser>
          <c:idx val="2"/>
          <c:order val="2"/>
          <c:tx>
            <c:strRef>
              <c:f>'Fluxo de Caixa por CC'!$B$15</c:f>
              <c:strCache>
                <c:ptCount val="1"/>
                <c:pt idx="0">
                  <c:v>SALDO MENSAL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57150"/>
            <a:scene3d>
              <a:camera prst="orthographicFront"/>
              <a:lightRig rig="threePt" dir="t"/>
            </a:scene3d>
            <a:sp3d>
              <a:bevelT w="190500" h="38100"/>
            </a:sp3d>
          </c:spPr>
          <c:dLbls>
            <c:numFmt formatCode="&quot;R$&quot;\ 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'Fluxo de Caixa por CC'!$C$10:$N$10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 por CC'!$C$15:$N$15</c:f>
              <c:numCache>
                <c:formatCode>_-"R$"\ * #,##0.00_-;\-"R$"\ * #,##0.00_-;_-"R$"\ 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19C-4BBB-B0E6-5B07477FC64F}"/>
            </c:ext>
          </c:extLst>
        </c:ser>
        <c:dLbls/>
        <c:axId val="157049216"/>
        <c:axId val="157050752"/>
      </c:barChart>
      <c:catAx>
        <c:axId val="1570492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US" sz="1050" b="1">
                <a:solidFill>
                  <a:schemeClr val="bg1"/>
                </a:solidFill>
              </a:defRPr>
            </a:pPr>
            <a:endParaRPr lang="pt-BR"/>
          </a:p>
        </c:txPr>
        <c:crossAx val="157050752"/>
        <c:crosses val="autoZero"/>
        <c:auto val="1"/>
        <c:lblAlgn val="ctr"/>
        <c:lblOffset val="100"/>
      </c:catAx>
      <c:valAx>
        <c:axId val="157050752"/>
        <c:scaling>
          <c:orientation val="minMax"/>
        </c:scaling>
        <c:delete val="1"/>
        <c:axPos val="l"/>
        <c:numFmt formatCode="_-&quot;R$&quot;\ * #,##0.00_-;\-&quot;R$&quot;\ * #,##0.00_-;_-&quot;R$&quot;\ * &quot;-&quot;??_-;_-@_-" sourceLinked="1"/>
        <c:tickLblPos val="none"/>
        <c:crossAx val="157049216"/>
        <c:crosses val="autoZero"/>
        <c:crossBetween val="between"/>
      </c:valAx>
      <c:spPr>
        <a:solidFill>
          <a:schemeClr val="tx1">
            <a:lumMod val="65000"/>
            <a:lumOff val="35000"/>
          </a:schemeClr>
        </a:solidFill>
      </c:spPr>
    </c:plotArea>
    <c:legend>
      <c:legendPos val="b"/>
      <c:layout/>
      <c:txPr>
        <a:bodyPr/>
        <a:lstStyle/>
        <a:p>
          <a:pPr>
            <a:defRPr lang="en-US" sz="1200" b="1">
              <a:solidFill>
                <a:schemeClr val="bg1"/>
              </a:solidFill>
            </a:defRPr>
          </a:pPr>
          <a:endParaRPr lang="pt-BR"/>
        </a:p>
      </c:txPr>
    </c:legend>
    <c:plotVisOnly val="1"/>
    <c:dispBlanksAs val="gap"/>
  </c:chart>
  <c:spPr>
    <a:solidFill>
      <a:schemeClr val="tx1">
        <a:lumMod val="65000"/>
        <a:lumOff val="35000"/>
      </a:schemeClr>
    </a:solidFill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n&#225;lise!A1"/><Relationship Id="rId13" Type="http://schemas.openxmlformats.org/officeDocument/2006/relationships/hyperlink" Target="#'DRE por Centro de Custo'!A1"/><Relationship Id="rId18" Type="http://schemas.openxmlformats.org/officeDocument/2006/relationships/chart" Target="../charts/chart1.xml"/><Relationship Id="rId3" Type="http://schemas.openxmlformats.org/officeDocument/2006/relationships/hyperlink" Target="#An&#225;lise!A1"/><Relationship Id="rId7" Type="http://schemas.openxmlformats.org/officeDocument/2006/relationships/hyperlink" Target="#'Centros de Custo'!A1"/><Relationship Id="rId12" Type="http://schemas.openxmlformats.org/officeDocument/2006/relationships/hyperlink" Target="#'Fatores Internos'!A1"/><Relationship Id="rId17" Type="http://schemas.openxmlformats.org/officeDocument/2006/relationships/hyperlink" Target="#'Fluxo de Caixa'!A1"/><Relationship Id="rId2" Type="http://schemas.openxmlformats.org/officeDocument/2006/relationships/image" Target="../media/image1.png"/><Relationship Id="rId16" Type="http://schemas.openxmlformats.org/officeDocument/2006/relationships/hyperlink" Target="#An&#225;lise!A1"/><Relationship Id="rId1" Type="http://schemas.openxmlformats.org/officeDocument/2006/relationships/hyperlink" Target="http://www.acelere.vc" TargetMode="External"/><Relationship Id="rId6" Type="http://schemas.openxmlformats.org/officeDocument/2006/relationships/hyperlink" Target="#'Fatores Internos'!A1"/><Relationship Id="rId11" Type="http://schemas.openxmlformats.org/officeDocument/2006/relationships/hyperlink" Target="#DRE!A1"/><Relationship Id="rId5" Type="http://schemas.openxmlformats.org/officeDocument/2006/relationships/hyperlink" Target="#Contas!A1"/><Relationship Id="rId15" Type="http://schemas.openxmlformats.org/officeDocument/2006/relationships/hyperlink" Target="#'Fluxo de Caixa por CC'!A1"/><Relationship Id="rId10" Type="http://schemas.openxmlformats.org/officeDocument/2006/relationships/hyperlink" Target="#An&#225;lise!A1"/><Relationship Id="rId19" Type="http://schemas.openxmlformats.org/officeDocument/2006/relationships/chart" Target="../charts/chart2.xml"/><Relationship Id="rId4" Type="http://schemas.openxmlformats.org/officeDocument/2006/relationships/image" Target="../media/image2.png"/><Relationship Id="rId9" Type="http://schemas.openxmlformats.org/officeDocument/2006/relationships/hyperlink" Target="#Lan&#231;amentos!A1"/><Relationship Id="rId14" Type="http://schemas.openxmlformats.org/officeDocument/2006/relationships/hyperlink" Target="#An&#225;lis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celere.vc" TargetMode="Externa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3.png"/><Relationship Id="rId5" Type="http://schemas.openxmlformats.org/officeDocument/2006/relationships/hyperlink" Target="#In&#237;cio!A1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image" Target="../media/image1.png"/><Relationship Id="rId1" Type="http://schemas.openxmlformats.org/officeDocument/2006/relationships/hyperlink" Target="http://www.acelere.vc" TargetMode="External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acelere.vc" TargetMode="External"/><Relationship Id="rId1" Type="http://schemas.openxmlformats.org/officeDocument/2006/relationships/chart" Target="../charts/chart5.xml"/><Relationship Id="rId5" Type="http://schemas.openxmlformats.org/officeDocument/2006/relationships/image" Target="../media/image3.png"/><Relationship Id="rId4" Type="http://schemas.openxmlformats.org/officeDocument/2006/relationships/hyperlink" Target="#In&#237;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590550</xdr:colOff>
      <xdr:row>0</xdr:row>
      <xdr:rowOff>1</xdr:rowOff>
    </xdr:from>
    <xdr:to>
      <xdr:col>19</xdr:col>
      <xdr:colOff>571500</xdr:colOff>
      <xdr:row>1</xdr:row>
      <xdr:rowOff>38100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953750" y="1"/>
          <a:ext cx="1200150" cy="495299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3</xdr:row>
      <xdr:rowOff>85725</xdr:rowOff>
    </xdr:from>
    <xdr:to>
      <xdr:col>5</xdr:col>
      <xdr:colOff>523875</xdr:colOff>
      <xdr:row>6</xdr:row>
      <xdr:rowOff>53263</xdr:rowOff>
    </xdr:to>
    <xdr:grpSp>
      <xdr:nvGrpSpPr>
        <xdr:cNvPr id="3" name="Grup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1706880" y="908685"/>
          <a:ext cx="1941195" cy="516178"/>
          <a:chOff x="285750" y="2400300"/>
          <a:chExt cx="1895475" cy="539038"/>
        </a:xfrm>
      </xdr:grpSpPr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aixaDeTexto 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>
          <a:xfrm>
            <a:off x="457201" y="2524125"/>
            <a:ext cx="15240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CONTAS</a:t>
            </a:r>
          </a:p>
        </xdr:txBody>
      </xdr:sp>
    </xdr:grpSp>
    <xdr:clientData/>
  </xdr:twoCellAnchor>
  <xdr:twoCellAnchor>
    <xdr:from>
      <xdr:col>8</xdr:col>
      <xdr:colOff>314325</xdr:colOff>
      <xdr:row>3</xdr:row>
      <xdr:rowOff>85725</xdr:rowOff>
    </xdr:from>
    <xdr:to>
      <xdr:col>11</xdr:col>
      <xdr:colOff>381000</xdr:colOff>
      <xdr:row>6</xdr:row>
      <xdr:rowOff>53263</xdr:rowOff>
    </xdr:to>
    <xdr:grpSp>
      <xdr:nvGrpSpPr>
        <xdr:cNvPr id="6" name="Grupo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5313045" y="908685"/>
          <a:ext cx="1941195" cy="516178"/>
          <a:chOff x="285750" y="2400300"/>
          <a:chExt cx="1895475" cy="539038"/>
        </a:xfrm>
      </xdr:grpSpPr>
      <xdr:pic>
        <xdr:nvPicPr>
          <xdr:cNvPr id="7" name="Imagem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CaixaDeTexto 7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 txBox="1"/>
        </xdr:nvSpPr>
        <xdr:spPr>
          <a:xfrm>
            <a:off x="419100" y="2524125"/>
            <a:ext cx="163829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CADASTRO</a:t>
            </a:r>
          </a:p>
        </xdr:txBody>
      </xdr:sp>
    </xdr:grpSp>
    <xdr:clientData/>
  </xdr:twoCellAnchor>
  <xdr:twoCellAnchor>
    <xdr:from>
      <xdr:col>14</xdr:col>
      <xdr:colOff>114300</xdr:colOff>
      <xdr:row>3</xdr:row>
      <xdr:rowOff>85725</xdr:rowOff>
    </xdr:from>
    <xdr:to>
      <xdr:col>17</xdr:col>
      <xdr:colOff>180975</xdr:colOff>
      <xdr:row>6</xdr:row>
      <xdr:rowOff>53263</xdr:rowOff>
    </xdr:to>
    <xdr:grpSp>
      <xdr:nvGrpSpPr>
        <xdr:cNvPr id="9" name="Grup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pSpPr/>
      </xdr:nvGrpSpPr>
      <xdr:grpSpPr>
        <a:xfrm>
          <a:off x="8862060" y="908685"/>
          <a:ext cx="1941195" cy="516178"/>
          <a:chOff x="285750" y="2400300"/>
          <a:chExt cx="1895475" cy="539038"/>
        </a:xfrm>
      </xdr:grpSpPr>
      <xdr:pic>
        <xdr:nvPicPr>
          <xdr:cNvPr id="10" name="Imagem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CaixaDeTexto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 txBox="1"/>
        </xdr:nvSpPr>
        <xdr:spPr>
          <a:xfrm>
            <a:off x="400050" y="2524125"/>
            <a:ext cx="168592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LANÇAMENTOS</a:t>
            </a:r>
          </a:p>
        </xdr:txBody>
      </xdr:sp>
    </xdr:grpSp>
    <xdr:clientData/>
  </xdr:twoCellAnchor>
  <xdr:twoCellAnchor>
    <xdr:from>
      <xdr:col>1</xdr:col>
      <xdr:colOff>209550</xdr:colOff>
      <xdr:row>8</xdr:row>
      <xdr:rowOff>9525</xdr:rowOff>
    </xdr:from>
    <xdr:to>
      <xdr:col>4</xdr:col>
      <xdr:colOff>276225</xdr:colOff>
      <xdr:row>10</xdr:row>
      <xdr:rowOff>167563</xdr:rowOff>
    </xdr:to>
    <xdr:grpSp>
      <xdr:nvGrpSpPr>
        <xdr:cNvPr id="12" name="Grupo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pSpPr/>
      </xdr:nvGrpSpPr>
      <xdr:grpSpPr>
        <a:xfrm>
          <a:off x="834390" y="1746885"/>
          <a:ext cx="1941195" cy="523798"/>
          <a:chOff x="285750" y="2400300"/>
          <a:chExt cx="1895475" cy="539038"/>
        </a:xfrm>
      </xdr:grpSpPr>
      <xdr:pic>
        <xdr:nvPicPr>
          <xdr:cNvPr id="13" name="Imagem 12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aixaDeTexto 13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 txBox="1"/>
        </xdr:nvSpPr>
        <xdr:spPr>
          <a:xfrm>
            <a:off x="457201" y="2524125"/>
            <a:ext cx="15240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DRE</a:t>
            </a:r>
          </a:p>
        </xdr:txBody>
      </xdr:sp>
    </xdr:grpSp>
    <xdr:clientData/>
  </xdr:twoCellAnchor>
  <xdr:twoCellAnchor>
    <xdr:from>
      <xdr:col>10</xdr:col>
      <xdr:colOff>371475</xdr:colOff>
      <xdr:row>8</xdr:row>
      <xdr:rowOff>9525</xdr:rowOff>
    </xdr:from>
    <xdr:to>
      <xdr:col>13</xdr:col>
      <xdr:colOff>438150</xdr:colOff>
      <xdr:row>10</xdr:row>
      <xdr:rowOff>167563</xdr:rowOff>
    </xdr:to>
    <xdr:grpSp>
      <xdr:nvGrpSpPr>
        <xdr:cNvPr id="15" name="Grupo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pSpPr/>
      </xdr:nvGrpSpPr>
      <xdr:grpSpPr>
        <a:xfrm>
          <a:off x="6619875" y="1746885"/>
          <a:ext cx="1941195" cy="523798"/>
          <a:chOff x="285750" y="2400300"/>
          <a:chExt cx="1895475" cy="539038"/>
        </a:xfrm>
      </xdr:grpSpPr>
      <xdr:pic>
        <xdr:nvPicPr>
          <xdr:cNvPr id="16" name="Imagem 15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CaixaDeTexto 16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 txBox="1"/>
        </xdr:nvSpPr>
        <xdr:spPr>
          <a:xfrm>
            <a:off x="419100" y="2524125"/>
            <a:ext cx="1638299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DRE POR CC</a:t>
            </a:r>
          </a:p>
        </xdr:txBody>
      </xdr:sp>
    </xdr:grpSp>
    <xdr:clientData/>
  </xdr:twoCellAnchor>
  <xdr:twoCellAnchor>
    <xdr:from>
      <xdr:col>15</xdr:col>
      <xdr:colOff>342900</xdr:colOff>
      <xdr:row>8</xdr:row>
      <xdr:rowOff>9525</xdr:rowOff>
    </xdr:from>
    <xdr:to>
      <xdr:col>18</xdr:col>
      <xdr:colOff>409575</xdr:colOff>
      <xdr:row>10</xdr:row>
      <xdr:rowOff>167563</xdr:rowOff>
    </xdr:to>
    <xdr:grpSp>
      <xdr:nvGrpSpPr>
        <xdr:cNvPr id="18" name="Grupo 1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pSpPr/>
      </xdr:nvGrpSpPr>
      <xdr:grpSpPr>
        <a:xfrm>
          <a:off x="9715500" y="1746885"/>
          <a:ext cx="1941195" cy="523798"/>
          <a:chOff x="285750" y="2400300"/>
          <a:chExt cx="1895475" cy="539038"/>
        </a:xfrm>
      </xdr:grpSpPr>
      <xdr:pic>
        <xdr:nvPicPr>
          <xdr:cNvPr id="19" name="Imagem 18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CaixaDeTexto 19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 txBox="1"/>
        </xdr:nvSpPr>
        <xdr:spPr>
          <a:xfrm>
            <a:off x="400050" y="2524125"/>
            <a:ext cx="168592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FLUXO</a:t>
            </a:r>
            <a:r>
              <a:rPr lang="pt-BR" sz="1300" i="1" u="sng" baseline="0">
                <a:solidFill>
                  <a:schemeClr val="bg1"/>
                </a:solidFill>
              </a:rPr>
              <a:t> POR CC</a:t>
            </a:r>
            <a:endParaRPr lang="pt-BR" sz="1300" i="1" u="sng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19050</xdr:colOff>
      <xdr:row>8</xdr:row>
      <xdr:rowOff>9525</xdr:rowOff>
    </xdr:from>
    <xdr:to>
      <xdr:col>9</xdr:col>
      <xdr:colOff>85725</xdr:colOff>
      <xdr:row>10</xdr:row>
      <xdr:rowOff>167563</xdr:rowOff>
    </xdr:to>
    <xdr:grpSp>
      <xdr:nvGrpSpPr>
        <xdr:cNvPr id="21" name="Grupo 2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pSpPr/>
      </xdr:nvGrpSpPr>
      <xdr:grpSpPr>
        <a:xfrm>
          <a:off x="3768090" y="1746885"/>
          <a:ext cx="1941195" cy="523798"/>
          <a:chOff x="285750" y="2400300"/>
          <a:chExt cx="1895475" cy="539038"/>
        </a:xfrm>
      </xdr:grpSpPr>
      <xdr:pic>
        <xdr:nvPicPr>
          <xdr:cNvPr id="22" name="Imagem 21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2400300"/>
            <a:ext cx="1895475" cy="53903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3" name="CaixaDeTexto 22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SpPr txBox="1"/>
        </xdr:nvSpPr>
        <xdr:spPr>
          <a:xfrm>
            <a:off x="457201" y="2524125"/>
            <a:ext cx="15240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300" i="1" u="sng">
                <a:solidFill>
                  <a:schemeClr val="bg1"/>
                </a:solidFill>
              </a:rPr>
              <a:t>FLUXO DE CAIXA</a:t>
            </a:r>
          </a:p>
        </xdr:txBody>
      </xdr:sp>
    </xdr:grpSp>
    <xdr:clientData/>
  </xdr:twoCellAnchor>
  <xdr:twoCellAnchor>
    <xdr:from>
      <xdr:col>1</xdr:col>
      <xdr:colOff>85725</xdr:colOff>
      <xdr:row>11</xdr:row>
      <xdr:rowOff>114299</xdr:rowOff>
    </xdr:from>
    <xdr:to>
      <xdr:col>9</xdr:col>
      <xdr:colOff>190500</xdr:colOff>
      <xdr:row>23</xdr:row>
      <xdr:rowOff>124882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180975</xdr:colOff>
      <xdr:row>11</xdr:row>
      <xdr:rowOff>117750</xdr:rowOff>
    </xdr:from>
    <xdr:to>
      <xdr:col>18</xdr:col>
      <xdr:colOff>523875</xdr:colOff>
      <xdr:row>23</xdr:row>
      <xdr:rowOff>134408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590550</xdr:colOff>
      <xdr:row>0</xdr:row>
      <xdr:rowOff>1</xdr:rowOff>
    </xdr:from>
    <xdr:to>
      <xdr:col>19</xdr:col>
      <xdr:colOff>571500</xdr:colOff>
      <xdr:row>1</xdr:row>
      <xdr:rowOff>38100</xdr:rowOff>
    </xdr:to>
    <xdr:pic>
      <xdr:nvPicPr>
        <xdr:cNvPr id="10" name="Imagem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011525" y="1"/>
          <a:ext cx="1200150" cy="495299"/>
        </a:xfrm>
        <a:prstGeom prst="rect">
          <a:avLst/>
        </a:prstGeom>
      </xdr:spPr>
    </xdr:pic>
    <xdr:clientData/>
  </xdr:twoCellAnchor>
  <xdr:twoCellAnchor editAs="oneCell">
    <xdr:from>
      <xdr:col>9</xdr:col>
      <xdr:colOff>488159</xdr:colOff>
      <xdr:row>0</xdr:row>
      <xdr:rowOff>0</xdr:rowOff>
    </xdr:from>
    <xdr:to>
      <xdr:col>11</xdr:col>
      <xdr:colOff>469108</xdr:colOff>
      <xdr:row>1</xdr:row>
      <xdr:rowOff>28575</xdr:rowOff>
    </xdr:to>
    <xdr:pic>
      <xdr:nvPicPr>
        <xdr:cNvPr id="11" name="Imagem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32334" y="0"/>
          <a:ext cx="120014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0</xdr:colOff>
      <xdr:row>0</xdr:row>
      <xdr:rowOff>396724</xdr:rowOff>
    </xdr:to>
    <xdr:pic>
      <xdr:nvPicPr>
        <xdr:cNvPr id="12" name="Imagem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66675"/>
          <a:ext cx="561975" cy="3300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590550</xdr:colOff>
      <xdr:row>0</xdr:row>
      <xdr:rowOff>1</xdr:rowOff>
    </xdr:from>
    <xdr:to>
      <xdr:col>19</xdr:col>
      <xdr:colOff>571500</xdr:colOff>
      <xdr:row>1</xdr:row>
      <xdr:rowOff>38100</xdr:rowOff>
    </xdr:to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011525" y="1"/>
          <a:ext cx="1200150" cy="495299"/>
        </a:xfrm>
        <a:prstGeom prst="rect">
          <a:avLst/>
        </a:prstGeom>
      </xdr:spPr>
    </xdr:pic>
    <xdr:clientData/>
  </xdr:twoCellAnchor>
  <xdr:twoCellAnchor editAs="oneCell">
    <xdr:from>
      <xdr:col>10</xdr:col>
      <xdr:colOff>621509</xdr:colOff>
      <xdr:row>0</xdr:row>
      <xdr:rowOff>0</xdr:rowOff>
    </xdr:from>
    <xdr:to>
      <xdr:col>12</xdr:col>
      <xdr:colOff>564358</xdr:colOff>
      <xdr:row>1</xdr:row>
      <xdr:rowOff>28575</xdr:rowOff>
    </xdr:to>
    <xdr:pic>
      <xdr:nvPicPr>
        <xdr:cNvPr id="9" name="Imagem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22809" y="0"/>
          <a:ext cx="120014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0</xdr:col>
      <xdr:colOff>600075</xdr:colOff>
      <xdr:row>0</xdr:row>
      <xdr:rowOff>396724</xdr:rowOff>
    </xdr:to>
    <xdr:pic>
      <xdr:nvPicPr>
        <xdr:cNvPr id="10" name="Imagem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66675"/>
          <a:ext cx="561975" cy="3300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1495425</xdr:colOff>
      <xdr:row>0</xdr:row>
      <xdr:rowOff>0</xdr:rowOff>
    </xdr:from>
    <xdr:to>
      <xdr:col>23</xdr:col>
      <xdr:colOff>665162</xdr:colOff>
      <xdr:row>1</xdr:row>
      <xdr:rowOff>93662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13115925" y="0"/>
          <a:ext cx="6713537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26</xdr:col>
      <xdr:colOff>1495425</xdr:colOff>
      <xdr:row>0</xdr:row>
      <xdr:rowOff>0</xdr:rowOff>
    </xdr:from>
    <xdr:to>
      <xdr:col>31</xdr:col>
      <xdr:colOff>665162</xdr:colOff>
      <xdr:row>1</xdr:row>
      <xdr:rowOff>93662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23345775" y="0"/>
          <a:ext cx="6713537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34</xdr:col>
      <xdr:colOff>1495425</xdr:colOff>
      <xdr:row>0</xdr:row>
      <xdr:rowOff>0</xdr:rowOff>
    </xdr:from>
    <xdr:to>
      <xdr:col>39</xdr:col>
      <xdr:colOff>665162</xdr:colOff>
      <xdr:row>1</xdr:row>
      <xdr:rowOff>93662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33575625" y="0"/>
          <a:ext cx="6713537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42</xdr:col>
      <xdr:colOff>1495425</xdr:colOff>
      <xdr:row>0</xdr:row>
      <xdr:rowOff>0</xdr:rowOff>
    </xdr:from>
    <xdr:to>
      <xdr:col>47</xdr:col>
      <xdr:colOff>665162</xdr:colOff>
      <xdr:row>1</xdr:row>
      <xdr:rowOff>93662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/>
      </xdr:nvSpPr>
      <xdr:spPr>
        <a:xfrm>
          <a:off x="43805475" y="0"/>
          <a:ext cx="6713537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66</xdr:col>
      <xdr:colOff>1495425</xdr:colOff>
      <xdr:row>0</xdr:row>
      <xdr:rowOff>0</xdr:rowOff>
    </xdr:from>
    <xdr:to>
      <xdr:col>71</xdr:col>
      <xdr:colOff>665162</xdr:colOff>
      <xdr:row>1</xdr:row>
      <xdr:rowOff>93662</xdr:rowOff>
    </xdr:to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/>
      </xdr:nvSpPr>
      <xdr:spPr>
        <a:xfrm>
          <a:off x="74495025" y="0"/>
          <a:ext cx="6713537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74</xdr:col>
      <xdr:colOff>1495425</xdr:colOff>
      <xdr:row>0</xdr:row>
      <xdr:rowOff>0</xdr:rowOff>
    </xdr:from>
    <xdr:to>
      <xdr:col>79</xdr:col>
      <xdr:colOff>665162</xdr:colOff>
      <xdr:row>1</xdr:row>
      <xdr:rowOff>93662</xdr:rowOff>
    </xdr:to>
    <xdr:sp macro="" textlink="">
      <xdr:nvSpPr>
        <xdr:cNvPr id="20" name="Retângulo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>
          <a:off x="84724875" y="0"/>
          <a:ext cx="6713537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82</xdr:col>
      <xdr:colOff>1495425</xdr:colOff>
      <xdr:row>0</xdr:row>
      <xdr:rowOff>0</xdr:rowOff>
    </xdr:from>
    <xdr:to>
      <xdr:col>87</xdr:col>
      <xdr:colOff>665162</xdr:colOff>
      <xdr:row>1</xdr:row>
      <xdr:rowOff>93662</xdr:rowOff>
    </xdr:to>
    <xdr:sp macro="" textlink="">
      <xdr:nvSpPr>
        <xdr:cNvPr id="22" name="Retângulo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94954725" y="0"/>
          <a:ext cx="6713537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90</xdr:col>
      <xdr:colOff>1495425</xdr:colOff>
      <xdr:row>0</xdr:row>
      <xdr:rowOff>0</xdr:rowOff>
    </xdr:from>
    <xdr:to>
      <xdr:col>95</xdr:col>
      <xdr:colOff>665162</xdr:colOff>
      <xdr:row>1</xdr:row>
      <xdr:rowOff>93662</xdr:rowOff>
    </xdr:to>
    <xdr:sp macro="" textlink="">
      <xdr:nvSpPr>
        <xdr:cNvPr id="24" name="Retângulo 23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/>
      </xdr:nvSpPr>
      <xdr:spPr>
        <a:xfrm>
          <a:off x="105184575" y="0"/>
          <a:ext cx="6713537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41</xdr:col>
      <xdr:colOff>0</xdr:colOff>
      <xdr:row>1</xdr:row>
      <xdr:rowOff>0</xdr:rowOff>
    </xdr:from>
    <xdr:to>
      <xdr:col>41</xdr:col>
      <xdr:colOff>0</xdr:colOff>
      <xdr:row>2</xdr:row>
      <xdr:rowOff>141287</xdr:rowOff>
    </xdr:to>
    <xdr:sp macro="" textlink="">
      <xdr:nvSpPr>
        <xdr:cNvPr id="26" name="Retângulo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/>
      </xdr:nvSpPr>
      <xdr:spPr>
        <a:xfrm>
          <a:off x="1514475" y="180975"/>
          <a:ext cx="0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solidFill>
                <a:schemeClr val="tx2">
                  <a:lumMod val="50000"/>
                </a:schemeClr>
              </a:solidFill>
            </a:rPr>
            <a:t>FLUXO DE CAIXA COM CENTROS DE CUSTOS </a:t>
          </a:r>
          <a:r>
            <a:rPr lang="pt-BR" sz="1400" b="1" baseline="0">
              <a:solidFill>
                <a:schemeClr val="tx2">
                  <a:lumMod val="50000"/>
                </a:schemeClr>
              </a:solidFill>
            </a:rPr>
            <a:t>- </a:t>
          </a:r>
          <a:r>
            <a:rPr lang="pt-BR" sz="1100" b="1">
              <a:solidFill>
                <a:schemeClr val="tx2">
                  <a:lumMod val="50000"/>
                </a:schemeClr>
              </a:solidFill>
            </a:rPr>
            <a:t>RECEITAS E DESPESAS</a:t>
          </a:r>
          <a:endParaRPr lang="pt-BR" sz="105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89</xdr:col>
      <xdr:colOff>0</xdr:colOff>
      <xdr:row>3</xdr:row>
      <xdr:rowOff>0</xdr:rowOff>
    </xdr:from>
    <xdr:to>
      <xdr:col>89</xdr:col>
      <xdr:colOff>0</xdr:colOff>
      <xdr:row>3</xdr:row>
      <xdr:rowOff>455612</xdr:rowOff>
    </xdr:to>
    <xdr:sp macro="" textlink="">
      <xdr:nvSpPr>
        <xdr:cNvPr id="27" name="Retângulo 26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/>
      </xdr:nvSpPr>
      <xdr:spPr>
        <a:xfrm>
          <a:off x="2714625" y="752475"/>
          <a:ext cx="0" cy="4556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solidFill>
                <a:schemeClr val="tx2">
                  <a:lumMod val="50000"/>
                </a:schemeClr>
              </a:solidFill>
            </a:rPr>
            <a:t>FLUXO DE CAIXA COM CENTROS DE CUSTOS </a:t>
          </a:r>
          <a:r>
            <a:rPr lang="pt-BR" sz="1400" b="1" baseline="0">
              <a:solidFill>
                <a:schemeClr val="tx2">
                  <a:lumMod val="50000"/>
                </a:schemeClr>
              </a:solidFill>
            </a:rPr>
            <a:t>- </a:t>
          </a:r>
          <a:r>
            <a:rPr lang="pt-BR" sz="1100" b="1">
              <a:solidFill>
                <a:schemeClr val="tx2">
                  <a:lumMod val="50000"/>
                </a:schemeClr>
              </a:solidFill>
            </a:rPr>
            <a:t>RECEITAS E DESPESAS</a:t>
          </a:r>
          <a:endParaRPr lang="pt-BR" sz="105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17</xdr:col>
      <xdr:colOff>590550</xdr:colOff>
      <xdr:row>0</xdr:row>
      <xdr:rowOff>1</xdr:rowOff>
    </xdr:from>
    <xdr:to>
      <xdr:col>17</xdr:col>
      <xdr:colOff>590550</xdr:colOff>
      <xdr:row>1</xdr:row>
      <xdr:rowOff>38100</xdr:rowOff>
    </xdr:to>
    <xdr:pic>
      <xdr:nvPicPr>
        <xdr:cNvPr id="28" name="Imagem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392400" y="1"/>
          <a:ext cx="1238250" cy="495299"/>
        </a:xfrm>
        <a:prstGeom prst="rect">
          <a:avLst/>
        </a:prstGeom>
      </xdr:spPr>
    </xdr:pic>
    <xdr:clientData/>
  </xdr:twoCellAnchor>
  <xdr:twoCellAnchor editAs="oneCell">
    <xdr:from>
      <xdr:col>10</xdr:col>
      <xdr:colOff>621509</xdr:colOff>
      <xdr:row>0</xdr:row>
      <xdr:rowOff>0</xdr:rowOff>
    </xdr:from>
    <xdr:to>
      <xdr:col>10</xdr:col>
      <xdr:colOff>621509</xdr:colOff>
      <xdr:row>1</xdr:row>
      <xdr:rowOff>28575</xdr:rowOff>
    </xdr:to>
    <xdr:pic>
      <xdr:nvPicPr>
        <xdr:cNvPr id="31" name="Imagem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22809" y="0"/>
          <a:ext cx="1200149" cy="485775"/>
        </a:xfrm>
        <a:prstGeom prst="rect">
          <a:avLst/>
        </a:prstGeom>
      </xdr:spPr>
    </xdr:pic>
    <xdr:clientData/>
  </xdr:twoCellAnchor>
  <xdr:twoCellAnchor editAs="oneCell">
    <xdr:from>
      <xdr:col>7</xdr:col>
      <xdr:colOff>1221584</xdr:colOff>
      <xdr:row>0</xdr:row>
      <xdr:rowOff>0</xdr:rowOff>
    </xdr:from>
    <xdr:to>
      <xdr:col>9</xdr:col>
      <xdr:colOff>69058</xdr:colOff>
      <xdr:row>1</xdr:row>
      <xdr:rowOff>28575</xdr:rowOff>
    </xdr:to>
    <xdr:pic>
      <xdr:nvPicPr>
        <xdr:cNvPr id="33" name="Imagem 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22809" y="0"/>
          <a:ext cx="120014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85725</xdr:colOff>
      <xdr:row>0</xdr:row>
      <xdr:rowOff>396724</xdr:rowOff>
    </xdr:to>
    <xdr:pic>
      <xdr:nvPicPr>
        <xdr:cNvPr id="34" name="Imagem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66675"/>
          <a:ext cx="561975" cy="3300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1495425</xdr:colOff>
      <xdr:row>0</xdr:row>
      <xdr:rowOff>0</xdr:rowOff>
    </xdr:from>
    <xdr:to>
      <xdr:col>23</xdr:col>
      <xdr:colOff>665162</xdr:colOff>
      <xdr:row>1</xdr:row>
      <xdr:rowOff>93662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25117425" y="0"/>
          <a:ext cx="6713537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26</xdr:col>
      <xdr:colOff>1495425</xdr:colOff>
      <xdr:row>0</xdr:row>
      <xdr:rowOff>0</xdr:rowOff>
    </xdr:from>
    <xdr:to>
      <xdr:col>31</xdr:col>
      <xdr:colOff>665162</xdr:colOff>
      <xdr:row>1</xdr:row>
      <xdr:rowOff>93662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35347275" y="0"/>
          <a:ext cx="6713537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34</xdr:col>
      <xdr:colOff>1495425</xdr:colOff>
      <xdr:row>0</xdr:row>
      <xdr:rowOff>0</xdr:rowOff>
    </xdr:from>
    <xdr:to>
      <xdr:col>39</xdr:col>
      <xdr:colOff>665162</xdr:colOff>
      <xdr:row>1</xdr:row>
      <xdr:rowOff>93662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/>
      </xdr:nvSpPr>
      <xdr:spPr>
        <a:xfrm>
          <a:off x="45577125" y="0"/>
          <a:ext cx="6713537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42</xdr:col>
      <xdr:colOff>1495425</xdr:colOff>
      <xdr:row>0</xdr:row>
      <xdr:rowOff>0</xdr:rowOff>
    </xdr:from>
    <xdr:to>
      <xdr:col>47</xdr:col>
      <xdr:colOff>665162</xdr:colOff>
      <xdr:row>1</xdr:row>
      <xdr:rowOff>93662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/>
      </xdr:nvSpPr>
      <xdr:spPr>
        <a:xfrm>
          <a:off x="55806975" y="0"/>
          <a:ext cx="6713537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66</xdr:col>
      <xdr:colOff>1495425</xdr:colOff>
      <xdr:row>0</xdr:row>
      <xdr:rowOff>0</xdr:rowOff>
    </xdr:from>
    <xdr:to>
      <xdr:col>71</xdr:col>
      <xdr:colOff>665162</xdr:colOff>
      <xdr:row>1</xdr:row>
      <xdr:rowOff>93662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/>
      </xdr:nvSpPr>
      <xdr:spPr>
        <a:xfrm>
          <a:off x="86496525" y="0"/>
          <a:ext cx="6713537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74</xdr:col>
      <xdr:colOff>1495425</xdr:colOff>
      <xdr:row>0</xdr:row>
      <xdr:rowOff>0</xdr:rowOff>
    </xdr:from>
    <xdr:to>
      <xdr:col>79</xdr:col>
      <xdr:colOff>665162</xdr:colOff>
      <xdr:row>1</xdr:row>
      <xdr:rowOff>93662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96726375" y="0"/>
          <a:ext cx="6713537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82</xdr:col>
      <xdr:colOff>1495425</xdr:colOff>
      <xdr:row>0</xdr:row>
      <xdr:rowOff>0</xdr:rowOff>
    </xdr:from>
    <xdr:to>
      <xdr:col>87</xdr:col>
      <xdr:colOff>665162</xdr:colOff>
      <xdr:row>1</xdr:row>
      <xdr:rowOff>93662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106956225" y="0"/>
          <a:ext cx="6713537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90</xdr:col>
      <xdr:colOff>1495425</xdr:colOff>
      <xdr:row>0</xdr:row>
      <xdr:rowOff>0</xdr:rowOff>
    </xdr:from>
    <xdr:to>
      <xdr:col>95</xdr:col>
      <xdr:colOff>665162</xdr:colOff>
      <xdr:row>1</xdr:row>
      <xdr:rowOff>93662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/>
      </xdr:nvSpPr>
      <xdr:spPr>
        <a:xfrm>
          <a:off x="117186075" y="0"/>
          <a:ext cx="6713537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 editAs="oneCell">
    <xdr:from>
      <xdr:col>17</xdr:col>
      <xdr:colOff>590550</xdr:colOff>
      <xdr:row>0</xdr:row>
      <xdr:rowOff>1</xdr:rowOff>
    </xdr:from>
    <xdr:to>
      <xdr:col>17</xdr:col>
      <xdr:colOff>590550</xdr:colOff>
      <xdr:row>1</xdr:row>
      <xdr:rowOff>38100</xdr:rowOff>
    </xdr:to>
    <xdr:pic>
      <xdr:nvPicPr>
        <xdr:cNvPr id="14" name="Imagem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336250" y="1"/>
          <a:ext cx="0" cy="495299"/>
        </a:xfrm>
        <a:prstGeom prst="rect">
          <a:avLst/>
        </a:prstGeom>
      </xdr:spPr>
    </xdr:pic>
    <xdr:clientData/>
  </xdr:twoCellAnchor>
  <xdr:twoCellAnchor editAs="oneCell">
    <xdr:from>
      <xdr:col>10</xdr:col>
      <xdr:colOff>621509</xdr:colOff>
      <xdr:row>0</xdr:row>
      <xdr:rowOff>0</xdr:rowOff>
    </xdr:from>
    <xdr:to>
      <xdr:col>10</xdr:col>
      <xdr:colOff>621509</xdr:colOff>
      <xdr:row>1</xdr:row>
      <xdr:rowOff>28575</xdr:rowOff>
    </xdr:to>
    <xdr:pic>
      <xdr:nvPicPr>
        <xdr:cNvPr id="15" name="Imagem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651709" y="0"/>
          <a:ext cx="0" cy="485775"/>
        </a:xfrm>
        <a:prstGeom prst="rect">
          <a:avLst/>
        </a:prstGeom>
      </xdr:spPr>
    </xdr:pic>
    <xdr:clientData/>
  </xdr:twoCellAnchor>
  <xdr:twoCellAnchor editAs="oneCell">
    <xdr:from>
      <xdr:col>6</xdr:col>
      <xdr:colOff>1565542</xdr:colOff>
      <xdr:row>0</xdr:row>
      <xdr:rowOff>1</xdr:rowOff>
    </xdr:from>
    <xdr:to>
      <xdr:col>7</xdr:col>
      <xdr:colOff>903024</xdr:colOff>
      <xdr:row>1</xdr:row>
      <xdr:rowOff>30693</xdr:rowOff>
    </xdr:to>
    <xdr:pic>
      <xdr:nvPicPr>
        <xdr:cNvPr id="18" name="Imagem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27042" y="1"/>
          <a:ext cx="120014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0</xdr:row>
      <xdr:rowOff>66676</xdr:rowOff>
    </xdr:from>
    <xdr:to>
      <xdr:col>0</xdr:col>
      <xdr:colOff>604308</xdr:colOff>
      <xdr:row>0</xdr:row>
      <xdr:rowOff>396725</xdr:rowOff>
    </xdr:to>
    <xdr:pic>
      <xdr:nvPicPr>
        <xdr:cNvPr id="19" name="Imagem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333" y="66676"/>
          <a:ext cx="561975" cy="3300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1418167</xdr:colOff>
      <xdr:row>37</xdr:row>
      <xdr:rowOff>21167</xdr:rowOff>
    </xdr:from>
    <xdr:to>
      <xdr:col>8</xdr:col>
      <xdr:colOff>74084</xdr:colOff>
      <xdr:row>58</xdr:row>
      <xdr:rowOff>21167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201083</xdr:colOff>
      <xdr:row>37</xdr:row>
      <xdr:rowOff>10584</xdr:rowOff>
    </xdr:from>
    <xdr:to>
      <xdr:col>14</xdr:col>
      <xdr:colOff>338667</xdr:colOff>
      <xdr:row>58</xdr:row>
      <xdr:rowOff>21167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1495425</xdr:colOff>
      <xdr:row>0</xdr:row>
      <xdr:rowOff>0</xdr:rowOff>
    </xdr:from>
    <xdr:to>
      <xdr:col>23</xdr:col>
      <xdr:colOff>665162</xdr:colOff>
      <xdr:row>1</xdr:row>
      <xdr:rowOff>93662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285940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26</xdr:col>
      <xdr:colOff>1495425</xdr:colOff>
      <xdr:row>0</xdr:row>
      <xdr:rowOff>0</xdr:rowOff>
    </xdr:from>
    <xdr:to>
      <xdr:col>31</xdr:col>
      <xdr:colOff>665162</xdr:colOff>
      <xdr:row>1</xdr:row>
      <xdr:rowOff>93662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334708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34</xdr:col>
      <xdr:colOff>1495425</xdr:colOff>
      <xdr:row>0</xdr:row>
      <xdr:rowOff>0</xdr:rowOff>
    </xdr:from>
    <xdr:to>
      <xdr:col>39</xdr:col>
      <xdr:colOff>665162</xdr:colOff>
      <xdr:row>1</xdr:row>
      <xdr:rowOff>93662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383476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42</xdr:col>
      <xdr:colOff>1495425</xdr:colOff>
      <xdr:row>0</xdr:row>
      <xdr:rowOff>0</xdr:rowOff>
    </xdr:from>
    <xdr:to>
      <xdr:col>47</xdr:col>
      <xdr:colOff>665162</xdr:colOff>
      <xdr:row>1</xdr:row>
      <xdr:rowOff>93662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432244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66</xdr:col>
      <xdr:colOff>1495425</xdr:colOff>
      <xdr:row>0</xdr:row>
      <xdr:rowOff>0</xdr:rowOff>
    </xdr:from>
    <xdr:to>
      <xdr:col>71</xdr:col>
      <xdr:colOff>665162</xdr:colOff>
      <xdr:row>1</xdr:row>
      <xdr:rowOff>93662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578548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74</xdr:col>
      <xdr:colOff>1495425</xdr:colOff>
      <xdr:row>0</xdr:row>
      <xdr:rowOff>0</xdr:rowOff>
    </xdr:from>
    <xdr:to>
      <xdr:col>79</xdr:col>
      <xdr:colOff>665162</xdr:colOff>
      <xdr:row>1</xdr:row>
      <xdr:rowOff>93662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627316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82</xdr:col>
      <xdr:colOff>1495425</xdr:colOff>
      <xdr:row>0</xdr:row>
      <xdr:rowOff>0</xdr:rowOff>
    </xdr:from>
    <xdr:to>
      <xdr:col>87</xdr:col>
      <xdr:colOff>665162</xdr:colOff>
      <xdr:row>1</xdr:row>
      <xdr:rowOff>93662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676084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90</xdr:col>
      <xdr:colOff>1495425</xdr:colOff>
      <xdr:row>0</xdr:row>
      <xdr:rowOff>0</xdr:rowOff>
    </xdr:from>
    <xdr:to>
      <xdr:col>95</xdr:col>
      <xdr:colOff>665162</xdr:colOff>
      <xdr:row>1</xdr:row>
      <xdr:rowOff>93662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724852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 editAs="oneCell">
    <xdr:from>
      <xdr:col>17</xdr:col>
      <xdr:colOff>590550</xdr:colOff>
      <xdr:row>0</xdr:row>
      <xdr:rowOff>1</xdr:rowOff>
    </xdr:from>
    <xdr:to>
      <xdr:col>17</xdr:col>
      <xdr:colOff>590550</xdr:colOff>
      <xdr:row>1</xdr:row>
      <xdr:rowOff>38100</xdr:rowOff>
    </xdr:to>
    <xdr:pic>
      <xdr:nvPicPr>
        <xdr:cNvPr id="17" name="Imagem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965400" y="1"/>
          <a:ext cx="0" cy="495299"/>
        </a:xfrm>
        <a:prstGeom prst="rect">
          <a:avLst/>
        </a:prstGeom>
      </xdr:spPr>
    </xdr:pic>
    <xdr:clientData/>
  </xdr:twoCellAnchor>
  <xdr:twoCellAnchor editAs="oneCell">
    <xdr:from>
      <xdr:col>10</xdr:col>
      <xdr:colOff>621509</xdr:colOff>
      <xdr:row>0</xdr:row>
      <xdr:rowOff>0</xdr:rowOff>
    </xdr:from>
    <xdr:to>
      <xdr:col>10</xdr:col>
      <xdr:colOff>621509</xdr:colOff>
      <xdr:row>1</xdr:row>
      <xdr:rowOff>28575</xdr:rowOff>
    </xdr:to>
    <xdr:pic>
      <xdr:nvPicPr>
        <xdr:cNvPr id="18" name="Imagem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490284" y="0"/>
          <a:ext cx="0" cy="485775"/>
        </a:xfrm>
        <a:prstGeom prst="rect">
          <a:avLst/>
        </a:prstGeom>
      </xdr:spPr>
    </xdr:pic>
    <xdr:clientData/>
  </xdr:twoCellAnchor>
  <xdr:twoCellAnchor editAs="oneCell">
    <xdr:from>
      <xdr:col>8</xdr:col>
      <xdr:colOff>70180</xdr:colOff>
      <xdr:row>0</xdr:row>
      <xdr:rowOff>11206</xdr:rowOff>
    </xdr:from>
    <xdr:to>
      <xdr:col>8</xdr:col>
      <xdr:colOff>1270329</xdr:colOff>
      <xdr:row>1</xdr:row>
      <xdr:rowOff>37540</xdr:rowOff>
    </xdr:to>
    <xdr:pic>
      <xdr:nvPicPr>
        <xdr:cNvPr id="21" name="Imagem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18327" y="11206"/>
          <a:ext cx="120014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0</xdr:row>
      <xdr:rowOff>77881</xdr:rowOff>
    </xdr:from>
    <xdr:to>
      <xdr:col>1</xdr:col>
      <xdr:colOff>80122</xdr:colOff>
      <xdr:row>0</xdr:row>
      <xdr:rowOff>407930</xdr:rowOff>
    </xdr:to>
    <xdr:pic>
      <xdr:nvPicPr>
        <xdr:cNvPr id="22" name="Imagem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618" y="77881"/>
          <a:ext cx="561975" cy="3300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1495425</xdr:colOff>
      <xdr:row>0</xdr:row>
      <xdr:rowOff>0</xdr:rowOff>
    </xdr:from>
    <xdr:to>
      <xdr:col>23</xdr:col>
      <xdr:colOff>665162</xdr:colOff>
      <xdr:row>1</xdr:row>
      <xdr:rowOff>93662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229933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26</xdr:col>
      <xdr:colOff>1495425</xdr:colOff>
      <xdr:row>0</xdr:row>
      <xdr:rowOff>0</xdr:rowOff>
    </xdr:from>
    <xdr:to>
      <xdr:col>31</xdr:col>
      <xdr:colOff>665162</xdr:colOff>
      <xdr:row>1</xdr:row>
      <xdr:rowOff>93662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>
        <a:xfrm>
          <a:off x="278701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34</xdr:col>
      <xdr:colOff>1495425</xdr:colOff>
      <xdr:row>0</xdr:row>
      <xdr:rowOff>0</xdr:rowOff>
    </xdr:from>
    <xdr:to>
      <xdr:col>39</xdr:col>
      <xdr:colOff>665162</xdr:colOff>
      <xdr:row>1</xdr:row>
      <xdr:rowOff>93662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/>
      </xdr:nvSpPr>
      <xdr:spPr>
        <a:xfrm>
          <a:off x="327469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42</xdr:col>
      <xdr:colOff>1495425</xdr:colOff>
      <xdr:row>0</xdr:row>
      <xdr:rowOff>0</xdr:rowOff>
    </xdr:from>
    <xdr:to>
      <xdr:col>47</xdr:col>
      <xdr:colOff>665162</xdr:colOff>
      <xdr:row>1</xdr:row>
      <xdr:rowOff>93662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/>
      </xdr:nvSpPr>
      <xdr:spPr>
        <a:xfrm>
          <a:off x="376237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66</xdr:col>
      <xdr:colOff>1495425</xdr:colOff>
      <xdr:row>0</xdr:row>
      <xdr:rowOff>0</xdr:rowOff>
    </xdr:from>
    <xdr:to>
      <xdr:col>71</xdr:col>
      <xdr:colOff>665162</xdr:colOff>
      <xdr:row>1</xdr:row>
      <xdr:rowOff>93662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/>
      </xdr:nvSpPr>
      <xdr:spPr>
        <a:xfrm>
          <a:off x="522541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74</xdr:col>
      <xdr:colOff>1495425</xdr:colOff>
      <xdr:row>0</xdr:row>
      <xdr:rowOff>0</xdr:rowOff>
    </xdr:from>
    <xdr:to>
      <xdr:col>79</xdr:col>
      <xdr:colOff>665162</xdr:colOff>
      <xdr:row>1</xdr:row>
      <xdr:rowOff>93662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/>
      </xdr:nvSpPr>
      <xdr:spPr>
        <a:xfrm>
          <a:off x="571309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82</xdr:col>
      <xdr:colOff>1495425</xdr:colOff>
      <xdr:row>0</xdr:row>
      <xdr:rowOff>0</xdr:rowOff>
    </xdr:from>
    <xdr:to>
      <xdr:col>87</xdr:col>
      <xdr:colOff>665162</xdr:colOff>
      <xdr:row>1</xdr:row>
      <xdr:rowOff>93662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/>
      </xdr:nvSpPr>
      <xdr:spPr>
        <a:xfrm>
          <a:off x="620077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90</xdr:col>
      <xdr:colOff>1495425</xdr:colOff>
      <xdr:row>0</xdr:row>
      <xdr:rowOff>0</xdr:rowOff>
    </xdr:from>
    <xdr:to>
      <xdr:col>95</xdr:col>
      <xdr:colOff>665162</xdr:colOff>
      <xdr:row>1</xdr:row>
      <xdr:rowOff>93662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/>
      </xdr:nvSpPr>
      <xdr:spPr>
        <a:xfrm>
          <a:off x="668845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 editAs="oneCell">
    <xdr:from>
      <xdr:col>17</xdr:col>
      <xdr:colOff>590550</xdr:colOff>
      <xdr:row>0</xdr:row>
      <xdr:rowOff>1</xdr:rowOff>
    </xdr:from>
    <xdr:to>
      <xdr:col>17</xdr:col>
      <xdr:colOff>590550</xdr:colOff>
      <xdr:row>1</xdr:row>
      <xdr:rowOff>38100</xdr:rowOff>
    </xdr:to>
    <xdr:pic>
      <xdr:nvPicPr>
        <xdr:cNvPr id="14" name="Imagem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364700" y="1"/>
          <a:ext cx="0" cy="495299"/>
        </a:xfrm>
        <a:prstGeom prst="rect">
          <a:avLst/>
        </a:prstGeom>
      </xdr:spPr>
    </xdr:pic>
    <xdr:clientData/>
  </xdr:twoCellAnchor>
  <xdr:twoCellAnchor editAs="oneCell">
    <xdr:from>
      <xdr:col>10</xdr:col>
      <xdr:colOff>621509</xdr:colOff>
      <xdr:row>0</xdr:row>
      <xdr:rowOff>0</xdr:rowOff>
    </xdr:from>
    <xdr:to>
      <xdr:col>10</xdr:col>
      <xdr:colOff>621509</xdr:colOff>
      <xdr:row>1</xdr:row>
      <xdr:rowOff>28575</xdr:rowOff>
    </xdr:to>
    <xdr:pic>
      <xdr:nvPicPr>
        <xdr:cNvPr id="15" name="Imagem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585159" y="0"/>
          <a:ext cx="0" cy="485775"/>
        </a:xfrm>
        <a:prstGeom prst="rect">
          <a:avLst/>
        </a:prstGeom>
      </xdr:spPr>
    </xdr:pic>
    <xdr:clientData/>
  </xdr:twoCellAnchor>
  <xdr:twoCellAnchor editAs="oneCell">
    <xdr:from>
      <xdr:col>6</xdr:col>
      <xdr:colOff>1597603</xdr:colOff>
      <xdr:row>0</xdr:row>
      <xdr:rowOff>0</xdr:rowOff>
    </xdr:from>
    <xdr:to>
      <xdr:col>7</xdr:col>
      <xdr:colOff>935085</xdr:colOff>
      <xdr:row>1</xdr:row>
      <xdr:rowOff>23689</xdr:rowOff>
    </xdr:to>
    <xdr:pic>
      <xdr:nvPicPr>
        <xdr:cNvPr id="18" name="Imagem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59103" y="0"/>
          <a:ext cx="1200149" cy="478772"/>
        </a:xfrm>
        <a:prstGeom prst="rect">
          <a:avLst/>
        </a:prstGeom>
      </xdr:spPr>
    </xdr:pic>
    <xdr:clientData/>
  </xdr:twoCellAnchor>
  <xdr:twoCellAnchor editAs="oneCell">
    <xdr:from>
      <xdr:col>0</xdr:col>
      <xdr:colOff>21166</xdr:colOff>
      <xdr:row>0</xdr:row>
      <xdr:rowOff>66675</xdr:rowOff>
    </xdr:from>
    <xdr:to>
      <xdr:col>0</xdr:col>
      <xdr:colOff>579639</xdr:colOff>
      <xdr:row>0</xdr:row>
      <xdr:rowOff>396724</xdr:rowOff>
    </xdr:to>
    <xdr:pic>
      <xdr:nvPicPr>
        <xdr:cNvPr id="19" name="Imagem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166" y="66675"/>
          <a:ext cx="558473" cy="3300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1418167</xdr:colOff>
      <xdr:row>23</xdr:row>
      <xdr:rowOff>21167</xdr:rowOff>
    </xdr:from>
    <xdr:to>
      <xdr:col>8</xdr:col>
      <xdr:colOff>74084</xdr:colOff>
      <xdr:row>39</xdr:row>
      <xdr:rowOff>148166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1495425</xdr:colOff>
      <xdr:row>0</xdr:row>
      <xdr:rowOff>0</xdr:rowOff>
    </xdr:from>
    <xdr:to>
      <xdr:col>23</xdr:col>
      <xdr:colOff>665162</xdr:colOff>
      <xdr:row>1</xdr:row>
      <xdr:rowOff>93662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285940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26</xdr:col>
      <xdr:colOff>1495425</xdr:colOff>
      <xdr:row>0</xdr:row>
      <xdr:rowOff>0</xdr:rowOff>
    </xdr:from>
    <xdr:to>
      <xdr:col>31</xdr:col>
      <xdr:colOff>665162</xdr:colOff>
      <xdr:row>1</xdr:row>
      <xdr:rowOff>93662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>
          <a:off x="334708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34</xdr:col>
      <xdr:colOff>1495425</xdr:colOff>
      <xdr:row>0</xdr:row>
      <xdr:rowOff>0</xdr:rowOff>
    </xdr:from>
    <xdr:to>
      <xdr:col>39</xdr:col>
      <xdr:colOff>665162</xdr:colOff>
      <xdr:row>1</xdr:row>
      <xdr:rowOff>93662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/>
      </xdr:nvSpPr>
      <xdr:spPr>
        <a:xfrm>
          <a:off x="383476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42</xdr:col>
      <xdr:colOff>1495425</xdr:colOff>
      <xdr:row>0</xdr:row>
      <xdr:rowOff>0</xdr:rowOff>
    </xdr:from>
    <xdr:to>
      <xdr:col>47</xdr:col>
      <xdr:colOff>665162</xdr:colOff>
      <xdr:row>1</xdr:row>
      <xdr:rowOff>93662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432244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66</xdr:col>
      <xdr:colOff>1495425</xdr:colOff>
      <xdr:row>0</xdr:row>
      <xdr:rowOff>0</xdr:rowOff>
    </xdr:from>
    <xdr:to>
      <xdr:col>71</xdr:col>
      <xdr:colOff>665162</xdr:colOff>
      <xdr:row>1</xdr:row>
      <xdr:rowOff>93662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/>
      </xdr:nvSpPr>
      <xdr:spPr>
        <a:xfrm>
          <a:off x="578548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74</xdr:col>
      <xdr:colOff>1495425</xdr:colOff>
      <xdr:row>0</xdr:row>
      <xdr:rowOff>0</xdr:rowOff>
    </xdr:from>
    <xdr:to>
      <xdr:col>79</xdr:col>
      <xdr:colOff>665162</xdr:colOff>
      <xdr:row>1</xdr:row>
      <xdr:rowOff>93662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/>
      </xdr:nvSpPr>
      <xdr:spPr>
        <a:xfrm>
          <a:off x="627316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82</xdr:col>
      <xdr:colOff>1495425</xdr:colOff>
      <xdr:row>0</xdr:row>
      <xdr:rowOff>0</xdr:rowOff>
    </xdr:from>
    <xdr:to>
      <xdr:col>87</xdr:col>
      <xdr:colOff>665162</xdr:colOff>
      <xdr:row>1</xdr:row>
      <xdr:rowOff>93662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/>
      </xdr:nvSpPr>
      <xdr:spPr>
        <a:xfrm>
          <a:off x="676084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>
    <xdr:from>
      <xdr:col>90</xdr:col>
      <xdr:colOff>1495425</xdr:colOff>
      <xdr:row>0</xdr:row>
      <xdr:rowOff>0</xdr:rowOff>
    </xdr:from>
    <xdr:to>
      <xdr:col>95</xdr:col>
      <xdr:colOff>665162</xdr:colOff>
      <xdr:row>1</xdr:row>
      <xdr:rowOff>93662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/>
      </xdr:nvSpPr>
      <xdr:spPr>
        <a:xfrm>
          <a:off x="72485250" y="0"/>
          <a:ext cx="3046412" cy="5508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FLUXO DE CAIXA COM CENTROS DE CUSTOS </a:t>
          </a:r>
          <a:r>
            <a:rPr lang="pt-BR" sz="1400" b="1" baseline="0"/>
            <a:t>- </a:t>
          </a:r>
          <a:r>
            <a:rPr lang="pt-BR" sz="1100" b="1"/>
            <a:t>RECEITAS E DESPESAS</a:t>
          </a:r>
          <a:endParaRPr lang="pt-BR" sz="1050" b="1"/>
        </a:p>
      </xdr:txBody>
    </xdr:sp>
    <xdr:clientData/>
  </xdr:twoCellAnchor>
  <xdr:twoCellAnchor editAs="oneCell">
    <xdr:from>
      <xdr:col>17</xdr:col>
      <xdr:colOff>590550</xdr:colOff>
      <xdr:row>0</xdr:row>
      <xdr:rowOff>1</xdr:rowOff>
    </xdr:from>
    <xdr:to>
      <xdr:col>17</xdr:col>
      <xdr:colOff>590550</xdr:colOff>
      <xdr:row>1</xdr:row>
      <xdr:rowOff>38100</xdr:rowOff>
    </xdr:to>
    <xdr:pic>
      <xdr:nvPicPr>
        <xdr:cNvPr id="15" name="Imagem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965400" y="1"/>
          <a:ext cx="0" cy="495299"/>
        </a:xfrm>
        <a:prstGeom prst="rect">
          <a:avLst/>
        </a:prstGeom>
      </xdr:spPr>
    </xdr:pic>
    <xdr:clientData/>
  </xdr:twoCellAnchor>
  <xdr:twoCellAnchor editAs="oneCell">
    <xdr:from>
      <xdr:col>10</xdr:col>
      <xdr:colOff>621509</xdr:colOff>
      <xdr:row>0</xdr:row>
      <xdr:rowOff>0</xdr:rowOff>
    </xdr:from>
    <xdr:to>
      <xdr:col>10</xdr:col>
      <xdr:colOff>621509</xdr:colOff>
      <xdr:row>1</xdr:row>
      <xdr:rowOff>28575</xdr:rowOff>
    </xdr:to>
    <xdr:pic>
      <xdr:nvPicPr>
        <xdr:cNvPr id="16" name="Imagem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490284" y="0"/>
          <a:ext cx="0" cy="485775"/>
        </a:xfrm>
        <a:prstGeom prst="rect">
          <a:avLst/>
        </a:prstGeom>
      </xdr:spPr>
    </xdr:pic>
    <xdr:clientData/>
  </xdr:twoCellAnchor>
  <xdr:twoCellAnchor editAs="oneCell">
    <xdr:from>
      <xdr:col>8</xdr:col>
      <xdr:colOff>115937</xdr:colOff>
      <xdr:row>0</xdr:row>
      <xdr:rowOff>0</xdr:rowOff>
    </xdr:from>
    <xdr:to>
      <xdr:col>8</xdr:col>
      <xdr:colOff>1316086</xdr:colOff>
      <xdr:row>1</xdr:row>
      <xdr:rowOff>23689</xdr:rowOff>
    </xdr:to>
    <xdr:pic>
      <xdr:nvPicPr>
        <xdr:cNvPr id="19" name="Imagem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9687" y="0"/>
          <a:ext cx="1200149" cy="478772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0</xdr:row>
      <xdr:rowOff>66675</xdr:rowOff>
    </xdr:from>
    <xdr:to>
      <xdr:col>1</xdr:col>
      <xdr:colOff>71640</xdr:colOff>
      <xdr:row>0</xdr:row>
      <xdr:rowOff>396724</xdr:rowOff>
    </xdr:to>
    <xdr:pic>
      <xdr:nvPicPr>
        <xdr:cNvPr id="20" name="Imagem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50" y="66675"/>
          <a:ext cx="558473" cy="3300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</xdr:row>
      <xdr:rowOff>30481</xdr:rowOff>
    </xdr:from>
    <xdr:to>
      <xdr:col>6</xdr:col>
      <xdr:colOff>209550</xdr:colOff>
      <xdr:row>12</xdr:row>
      <xdr:rowOff>94983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D2A3DCE-C8C7-486B-9821-5DC007119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" y="548641"/>
          <a:ext cx="3669030" cy="2045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ominandoacontabilidade.com/cursos-on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"/>
  <sheetViews>
    <sheetView tabSelected="1" workbookViewId="0">
      <selection activeCell="D28" sqref="D28"/>
    </sheetView>
  </sheetViews>
  <sheetFormatPr defaultColWidth="9.109375" defaultRowHeight="14.4"/>
  <cols>
    <col min="1" max="16384" width="9.109375" style="1"/>
  </cols>
  <sheetData>
    <row r="1" spans="1:25" s="85" customFormat="1" ht="36" customHeight="1">
      <c r="A1" s="90" t="s">
        <v>184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84"/>
      <c r="V1" s="84"/>
      <c r="W1" s="84"/>
      <c r="X1" s="84"/>
      <c r="Y1" s="84"/>
    </row>
  </sheetData>
  <mergeCells count="1">
    <mergeCell ref="A1:T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26"/>
  <sheetViews>
    <sheetView showGridLines="0" workbookViewId="0">
      <selection sqref="A1:L1"/>
    </sheetView>
  </sheetViews>
  <sheetFormatPr defaultRowHeight="14.4"/>
  <cols>
    <col min="1" max="1" width="9.109375" style="3"/>
    <col min="2" max="2" width="52.88671875" customWidth="1"/>
    <col min="3" max="3" width="8.6640625" style="36" bestFit="1" customWidth="1"/>
    <col min="4" max="4" width="41.6640625" bestFit="1" customWidth="1"/>
  </cols>
  <sheetData>
    <row r="1" spans="1:25" s="85" customFormat="1" ht="36" customHeight="1">
      <c r="A1" s="90" t="s">
        <v>185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86"/>
      <c r="N1" s="86"/>
      <c r="O1" s="86"/>
      <c r="P1" s="86"/>
      <c r="Q1" s="86"/>
      <c r="R1" s="86"/>
      <c r="S1" s="86"/>
      <c r="T1" s="86"/>
      <c r="U1" s="84"/>
      <c r="V1" s="84"/>
      <c r="W1" s="84"/>
      <c r="X1" s="84"/>
      <c r="Y1" s="84"/>
    </row>
    <row r="4" spans="1:25">
      <c r="C4" s="47">
        <v>10</v>
      </c>
      <c r="D4" s="40" t="s">
        <v>32</v>
      </c>
    </row>
    <row r="5" spans="1:25">
      <c r="C5" s="48" t="s">
        <v>35</v>
      </c>
      <c r="D5" s="49" t="s">
        <v>33</v>
      </c>
    </row>
    <row r="6" spans="1:25">
      <c r="C6" s="50" t="s">
        <v>36</v>
      </c>
      <c r="D6" s="51" t="s">
        <v>34</v>
      </c>
    </row>
    <row r="7" spans="1:25" s="35" customFormat="1">
      <c r="A7" s="34"/>
      <c r="C7" s="52" t="s">
        <v>37</v>
      </c>
      <c r="D7" s="53"/>
    </row>
    <row r="8" spans="1:25" s="35" customFormat="1">
      <c r="A8" s="34"/>
      <c r="C8" s="52" t="s">
        <v>38</v>
      </c>
      <c r="D8" s="53"/>
    </row>
    <row r="9" spans="1:25" s="35" customFormat="1">
      <c r="A9" s="34"/>
      <c r="C9" s="52" t="s">
        <v>39</v>
      </c>
      <c r="D9" s="53"/>
    </row>
    <row r="10" spans="1:25" s="35" customFormat="1">
      <c r="A10" s="34"/>
      <c r="C10" s="52" t="s">
        <v>40</v>
      </c>
      <c r="D10" s="53"/>
    </row>
    <row r="11" spans="1:25" s="35" customFormat="1">
      <c r="A11" s="34"/>
      <c r="C11" s="52" t="s">
        <v>41</v>
      </c>
      <c r="D11" s="53"/>
    </row>
    <row r="12" spans="1:25" s="35" customFormat="1">
      <c r="A12" s="34"/>
      <c r="C12" s="52" t="s">
        <v>42</v>
      </c>
      <c r="D12" s="53"/>
    </row>
    <row r="13" spans="1:25" s="35" customFormat="1">
      <c r="A13" s="34"/>
      <c r="C13" s="52" t="s">
        <v>43</v>
      </c>
      <c r="D13" s="53"/>
    </row>
    <row r="14" spans="1:25" s="35" customFormat="1">
      <c r="A14" s="34"/>
      <c r="C14" s="52" t="s">
        <v>44</v>
      </c>
      <c r="D14" s="53"/>
    </row>
    <row r="15" spans="1:25" s="35" customFormat="1">
      <c r="A15" s="34"/>
      <c r="C15" s="52" t="s">
        <v>45</v>
      </c>
      <c r="D15" s="53"/>
    </row>
    <row r="16" spans="1:25" s="35" customFormat="1">
      <c r="A16" s="34"/>
      <c r="C16" s="52" t="s">
        <v>46</v>
      </c>
      <c r="D16" s="53"/>
    </row>
    <row r="17" spans="3:4">
      <c r="C17" s="50" t="s">
        <v>48</v>
      </c>
      <c r="D17" s="51" t="s">
        <v>47</v>
      </c>
    </row>
    <row r="18" spans="3:4">
      <c r="C18" s="54" t="s">
        <v>49</v>
      </c>
      <c r="D18" s="55"/>
    </row>
    <row r="19" spans="3:4">
      <c r="C19" s="54" t="s">
        <v>50</v>
      </c>
      <c r="D19" s="55"/>
    </row>
    <row r="20" spans="3:4">
      <c r="C20" s="54" t="s">
        <v>51</v>
      </c>
      <c r="D20" s="55"/>
    </row>
    <row r="21" spans="3:4">
      <c r="C21" s="54" t="s">
        <v>52</v>
      </c>
      <c r="D21" s="55"/>
    </row>
    <row r="22" spans="3:4">
      <c r="C22" s="54" t="s">
        <v>53</v>
      </c>
      <c r="D22" s="55"/>
    </row>
    <row r="23" spans="3:4">
      <c r="C23" s="54" t="s">
        <v>54</v>
      </c>
      <c r="D23" s="55"/>
    </row>
    <row r="24" spans="3:4">
      <c r="C24" s="54" t="s">
        <v>55</v>
      </c>
      <c r="D24" s="55"/>
    </row>
    <row r="25" spans="3:4">
      <c r="C25" s="54" t="s">
        <v>56</v>
      </c>
      <c r="D25" s="55"/>
    </row>
    <row r="26" spans="3:4">
      <c r="C26" s="54" t="s">
        <v>57</v>
      </c>
      <c r="D26" s="55"/>
    </row>
    <row r="27" spans="3:4">
      <c r="C27" s="54" t="s">
        <v>58</v>
      </c>
      <c r="D27" s="55"/>
    </row>
    <row r="28" spans="3:4">
      <c r="C28" s="47">
        <v>11</v>
      </c>
      <c r="D28" s="40" t="s">
        <v>90</v>
      </c>
    </row>
    <row r="29" spans="3:4">
      <c r="C29" s="48" t="s">
        <v>61</v>
      </c>
      <c r="D29" s="49" t="s">
        <v>59</v>
      </c>
    </row>
    <row r="30" spans="3:4">
      <c r="C30" s="50" t="s">
        <v>62</v>
      </c>
      <c r="D30" s="51" t="s">
        <v>60</v>
      </c>
    </row>
    <row r="31" spans="3:4">
      <c r="C31" s="54" t="s">
        <v>63</v>
      </c>
      <c r="D31" s="55"/>
    </row>
    <row r="32" spans="3:4">
      <c r="C32" s="54" t="s">
        <v>64</v>
      </c>
      <c r="D32" s="55"/>
    </row>
    <row r="33" spans="3:4">
      <c r="C33" s="54" t="s">
        <v>65</v>
      </c>
      <c r="D33" s="55"/>
    </row>
    <row r="34" spans="3:4">
      <c r="C34" s="54" t="s">
        <v>66</v>
      </c>
      <c r="D34" s="55"/>
    </row>
    <row r="35" spans="3:4">
      <c r="C35" s="54" t="s">
        <v>67</v>
      </c>
      <c r="D35" s="55"/>
    </row>
    <row r="36" spans="3:4">
      <c r="C36" s="54" t="s">
        <v>68</v>
      </c>
      <c r="D36" s="55"/>
    </row>
    <row r="37" spans="3:4">
      <c r="C37" s="54" t="s">
        <v>69</v>
      </c>
      <c r="D37" s="55"/>
    </row>
    <row r="38" spans="3:4">
      <c r="C38" s="54" t="s">
        <v>70</v>
      </c>
      <c r="D38" s="55"/>
    </row>
    <row r="39" spans="3:4">
      <c r="C39" s="54" t="s">
        <v>71</v>
      </c>
      <c r="D39" s="55"/>
    </row>
    <row r="40" spans="3:4">
      <c r="C40" s="54" t="s">
        <v>72</v>
      </c>
      <c r="D40" s="55"/>
    </row>
    <row r="41" spans="3:4">
      <c r="C41" s="50" t="s">
        <v>74</v>
      </c>
      <c r="D41" s="51" t="s">
        <v>73</v>
      </c>
    </row>
    <row r="42" spans="3:4">
      <c r="C42" s="54" t="s">
        <v>75</v>
      </c>
      <c r="D42" s="55"/>
    </row>
    <row r="43" spans="3:4">
      <c r="C43" s="54" t="s">
        <v>76</v>
      </c>
      <c r="D43" s="55"/>
    </row>
    <row r="44" spans="3:4">
      <c r="C44" s="54" t="s">
        <v>77</v>
      </c>
      <c r="D44" s="55"/>
    </row>
    <row r="45" spans="3:4">
      <c r="C45" s="54" t="s">
        <v>78</v>
      </c>
      <c r="D45" s="55"/>
    </row>
    <row r="46" spans="3:4">
      <c r="C46" s="54" t="s">
        <v>79</v>
      </c>
      <c r="D46" s="55"/>
    </row>
    <row r="47" spans="3:4">
      <c r="C47" s="54" t="s">
        <v>80</v>
      </c>
      <c r="D47" s="55"/>
    </row>
    <row r="48" spans="3:4">
      <c r="C48" s="54" t="s">
        <v>81</v>
      </c>
      <c r="D48" s="55"/>
    </row>
    <row r="49" spans="3:4">
      <c r="C49" s="54" t="s">
        <v>82</v>
      </c>
      <c r="D49" s="55"/>
    </row>
    <row r="50" spans="3:4">
      <c r="C50" s="54" t="s">
        <v>83</v>
      </c>
      <c r="D50" s="55"/>
    </row>
    <row r="51" spans="3:4">
      <c r="C51" s="54" t="s">
        <v>84</v>
      </c>
      <c r="D51" s="55"/>
    </row>
    <row r="52" spans="3:4">
      <c r="C52" s="47">
        <v>12</v>
      </c>
      <c r="D52" s="40" t="s">
        <v>85</v>
      </c>
    </row>
    <row r="53" spans="3:4">
      <c r="C53" s="48" t="s">
        <v>88</v>
      </c>
      <c r="D53" s="49" t="s">
        <v>86</v>
      </c>
    </row>
    <row r="54" spans="3:4">
      <c r="C54" s="48" t="s">
        <v>89</v>
      </c>
      <c r="D54" s="49" t="s">
        <v>87</v>
      </c>
    </row>
    <row r="55" spans="3:4">
      <c r="C55" s="47">
        <v>13</v>
      </c>
      <c r="D55" s="40" t="s">
        <v>91</v>
      </c>
    </row>
    <row r="56" spans="3:4">
      <c r="C56" s="48" t="s">
        <v>92</v>
      </c>
      <c r="D56" s="49" t="s">
        <v>93</v>
      </c>
    </row>
    <row r="57" spans="3:4">
      <c r="C57" s="50" t="s">
        <v>94</v>
      </c>
      <c r="D57" s="51" t="s">
        <v>95</v>
      </c>
    </row>
    <row r="58" spans="3:4">
      <c r="C58" s="54" t="s">
        <v>96</v>
      </c>
      <c r="D58" s="55"/>
    </row>
    <row r="59" spans="3:4">
      <c r="C59" s="54" t="s">
        <v>97</v>
      </c>
      <c r="D59" s="55"/>
    </row>
    <row r="60" spans="3:4">
      <c r="C60" s="54" t="s">
        <v>98</v>
      </c>
      <c r="D60" s="55"/>
    </row>
    <row r="61" spans="3:4">
      <c r="C61" s="54" t="s">
        <v>99</v>
      </c>
      <c r="D61" s="55"/>
    </row>
    <row r="62" spans="3:4">
      <c r="C62" s="54" t="s">
        <v>100</v>
      </c>
      <c r="D62" s="55"/>
    </row>
    <row r="63" spans="3:4">
      <c r="C63" s="54" t="s">
        <v>101</v>
      </c>
      <c r="D63" s="55"/>
    </row>
    <row r="64" spans="3:4">
      <c r="C64" s="54" t="s">
        <v>102</v>
      </c>
      <c r="D64" s="55"/>
    </row>
    <row r="65" spans="3:4">
      <c r="C65" s="54" t="s">
        <v>103</v>
      </c>
      <c r="D65" s="55"/>
    </row>
    <row r="66" spans="3:4">
      <c r="C66" s="54" t="s">
        <v>104</v>
      </c>
      <c r="D66" s="55"/>
    </row>
    <row r="67" spans="3:4">
      <c r="C67" s="54" t="s">
        <v>105</v>
      </c>
      <c r="D67" s="55"/>
    </row>
    <row r="68" spans="3:4">
      <c r="C68" s="50" t="s">
        <v>107</v>
      </c>
      <c r="D68" s="51" t="s">
        <v>106</v>
      </c>
    </row>
    <row r="69" spans="3:4">
      <c r="C69" s="54" t="s">
        <v>108</v>
      </c>
      <c r="D69" s="55"/>
    </row>
    <row r="70" spans="3:4">
      <c r="C70" s="54" t="s">
        <v>109</v>
      </c>
      <c r="D70" s="55"/>
    </row>
    <row r="71" spans="3:4">
      <c r="C71" s="54" t="s">
        <v>110</v>
      </c>
      <c r="D71" s="55"/>
    </row>
    <row r="72" spans="3:4">
      <c r="C72" s="54" t="s">
        <v>111</v>
      </c>
      <c r="D72" s="55"/>
    </row>
    <row r="73" spans="3:4">
      <c r="C73" s="54" t="s">
        <v>112</v>
      </c>
      <c r="D73" s="55"/>
    </row>
    <row r="74" spans="3:4">
      <c r="C74" s="54" t="s">
        <v>113</v>
      </c>
      <c r="D74" s="55"/>
    </row>
    <row r="75" spans="3:4">
      <c r="C75" s="54" t="s">
        <v>114</v>
      </c>
      <c r="D75" s="55"/>
    </row>
    <row r="76" spans="3:4">
      <c r="C76" s="54" t="s">
        <v>115</v>
      </c>
      <c r="D76" s="55"/>
    </row>
    <row r="77" spans="3:4">
      <c r="C77" s="54" t="s">
        <v>116</v>
      </c>
      <c r="D77" s="55"/>
    </row>
    <row r="78" spans="3:4">
      <c r="C78" s="54" t="s">
        <v>117</v>
      </c>
      <c r="D78" s="55"/>
    </row>
    <row r="79" spans="3:4">
      <c r="C79" s="50" t="s">
        <v>119</v>
      </c>
      <c r="D79" s="51" t="s">
        <v>118</v>
      </c>
    </row>
    <row r="80" spans="3:4">
      <c r="C80" s="54" t="s">
        <v>120</v>
      </c>
      <c r="D80" s="55"/>
    </row>
    <row r="81" spans="3:4">
      <c r="C81" s="54" t="s">
        <v>121</v>
      </c>
      <c r="D81" s="55"/>
    </row>
    <row r="82" spans="3:4">
      <c r="C82" s="54" t="s">
        <v>122</v>
      </c>
      <c r="D82" s="55"/>
    </row>
    <row r="83" spans="3:4">
      <c r="C83" s="54" t="s">
        <v>123</v>
      </c>
      <c r="D83" s="55"/>
    </row>
    <row r="84" spans="3:4">
      <c r="C84" s="54" t="s">
        <v>124</v>
      </c>
      <c r="D84" s="55"/>
    </row>
    <row r="85" spans="3:4">
      <c r="C85" s="54" t="s">
        <v>125</v>
      </c>
      <c r="D85" s="55"/>
    </row>
    <row r="86" spans="3:4">
      <c r="C86" s="54" t="s">
        <v>126</v>
      </c>
      <c r="D86" s="55"/>
    </row>
    <row r="87" spans="3:4">
      <c r="C87" s="54" t="s">
        <v>127</v>
      </c>
      <c r="D87" s="55"/>
    </row>
    <row r="88" spans="3:4">
      <c r="C88" s="54" t="s">
        <v>128</v>
      </c>
      <c r="D88" s="55"/>
    </row>
    <row r="89" spans="3:4">
      <c r="C89" s="54" t="s">
        <v>129</v>
      </c>
      <c r="D89" s="55"/>
    </row>
    <row r="90" spans="3:4">
      <c r="C90" s="47">
        <v>14</v>
      </c>
      <c r="D90" s="40" t="s">
        <v>130</v>
      </c>
    </row>
    <row r="91" spans="3:4">
      <c r="C91" s="47">
        <v>15</v>
      </c>
      <c r="D91" s="40" t="s">
        <v>133</v>
      </c>
    </row>
    <row r="92" spans="3:4">
      <c r="C92" s="48" t="s">
        <v>134</v>
      </c>
      <c r="D92" s="49" t="s">
        <v>132</v>
      </c>
    </row>
    <row r="93" spans="3:4">
      <c r="C93" s="54" t="s">
        <v>135</v>
      </c>
      <c r="D93" s="55"/>
    </row>
    <row r="94" spans="3:4">
      <c r="C94" s="54" t="s">
        <v>136</v>
      </c>
      <c r="D94" s="55"/>
    </row>
    <row r="95" spans="3:4">
      <c r="C95" s="54" t="s">
        <v>137</v>
      </c>
      <c r="D95" s="55"/>
    </row>
    <row r="96" spans="3:4">
      <c r="C96" s="54" t="s">
        <v>138</v>
      </c>
      <c r="D96" s="55"/>
    </row>
    <row r="97" spans="3:4">
      <c r="C97" s="54" t="s">
        <v>139</v>
      </c>
      <c r="D97" s="55"/>
    </row>
    <row r="98" spans="3:4">
      <c r="C98" s="54" t="s">
        <v>140</v>
      </c>
      <c r="D98" s="55"/>
    </row>
    <row r="99" spans="3:4">
      <c r="C99" s="54" t="s">
        <v>141</v>
      </c>
      <c r="D99" s="55"/>
    </row>
    <row r="100" spans="3:4">
      <c r="C100" s="54" t="s">
        <v>142</v>
      </c>
      <c r="D100" s="55"/>
    </row>
    <row r="101" spans="3:4">
      <c r="C101" s="54" t="s">
        <v>143</v>
      </c>
      <c r="D101" s="55"/>
    </row>
    <row r="102" spans="3:4">
      <c r="C102" s="54" t="s">
        <v>144</v>
      </c>
      <c r="D102" s="55"/>
    </row>
    <row r="103" spans="3:4">
      <c r="C103" s="48" t="s">
        <v>145</v>
      </c>
      <c r="D103" s="49" t="s">
        <v>131</v>
      </c>
    </row>
    <row r="104" spans="3:4">
      <c r="C104" s="56" t="s">
        <v>146</v>
      </c>
      <c r="D104" s="57"/>
    </row>
    <row r="105" spans="3:4">
      <c r="C105" s="54" t="s">
        <v>147</v>
      </c>
      <c r="D105" s="55"/>
    </row>
    <row r="106" spans="3:4">
      <c r="C106" s="54" t="s">
        <v>148</v>
      </c>
      <c r="D106" s="55"/>
    </row>
    <row r="107" spans="3:4">
      <c r="C107" s="54" t="s">
        <v>149</v>
      </c>
      <c r="D107" s="55"/>
    </row>
    <row r="108" spans="3:4">
      <c r="C108" s="54" t="s">
        <v>150</v>
      </c>
      <c r="D108" s="55"/>
    </row>
    <row r="109" spans="3:4">
      <c r="C109" s="54" t="s">
        <v>151</v>
      </c>
      <c r="D109" s="55"/>
    </row>
    <row r="110" spans="3:4">
      <c r="C110" s="54" t="s">
        <v>152</v>
      </c>
      <c r="D110" s="55"/>
    </row>
    <row r="111" spans="3:4">
      <c r="C111" s="54" t="s">
        <v>153</v>
      </c>
      <c r="D111" s="55"/>
    </row>
    <row r="112" spans="3:4">
      <c r="C112" s="54" t="s">
        <v>154</v>
      </c>
      <c r="D112" s="55"/>
    </row>
    <row r="113" spans="3:4">
      <c r="C113" s="54" t="s">
        <v>155</v>
      </c>
      <c r="D113" s="55"/>
    </row>
    <row r="114" spans="3:4">
      <c r="C114" s="40">
        <v>16</v>
      </c>
      <c r="D114" s="40" t="s">
        <v>156</v>
      </c>
    </row>
    <row r="115" spans="3:4">
      <c r="C115" s="40">
        <v>17</v>
      </c>
      <c r="D115" s="40" t="s">
        <v>157</v>
      </c>
    </row>
    <row r="116" spans="3:4">
      <c r="C116" s="49" t="s">
        <v>158</v>
      </c>
      <c r="D116" s="49"/>
    </row>
    <row r="117" spans="3:4">
      <c r="C117" s="55" t="s">
        <v>159</v>
      </c>
      <c r="D117" s="55"/>
    </row>
    <row r="118" spans="3:4">
      <c r="C118" s="55" t="s">
        <v>160</v>
      </c>
      <c r="D118" s="55"/>
    </row>
    <row r="119" spans="3:4">
      <c r="C119" s="55" t="s">
        <v>161</v>
      </c>
      <c r="D119" s="55"/>
    </row>
    <row r="120" spans="3:4">
      <c r="C120" s="55" t="s">
        <v>162</v>
      </c>
      <c r="D120" s="55"/>
    </row>
    <row r="121" spans="3:4">
      <c r="C121" s="55" t="s">
        <v>163</v>
      </c>
      <c r="D121" s="55"/>
    </row>
    <row r="122" spans="3:4">
      <c r="C122" s="55" t="s">
        <v>164</v>
      </c>
      <c r="D122" s="55"/>
    </row>
    <row r="123" spans="3:4">
      <c r="C123" s="55" t="s">
        <v>165</v>
      </c>
      <c r="D123" s="55"/>
    </row>
    <row r="124" spans="3:4">
      <c r="C124" s="55" t="s">
        <v>166</v>
      </c>
      <c r="D124" s="55"/>
    </row>
    <row r="125" spans="3:4">
      <c r="C125" s="55" t="s">
        <v>167</v>
      </c>
      <c r="D125" s="55"/>
    </row>
    <row r="126" spans="3:4">
      <c r="C126" s="40">
        <v>18</v>
      </c>
      <c r="D126" s="40" t="s">
        <v>168</v>
      </c>
    </row>
  </sheetData>
  <dataConsolidate/>
  <mergeCells count="1">
    <mergeCell ref="A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8"/>
  <sheetViews>
    <sheetView showGridLines="0" workbookViewId="0">
      <selection sqref="A1:M1"/>
    </sheetView>
  </sheetViews>
  <sheetFormatPr defaultRowHeight="14.4"/>
  <cols>
    <col min="1" max="1" width="9.109375" style="3"/>
    <col min="2" max="2" width="9.44140625" customWidth="1"/>
    <col min="3" max="3" width="29.5546875" customWidth="1"/>
    <col min="4" max="4" width="10.109375" customWidth="1"/>
    <col min="5" max="5" width="50.5546875" style="5" customWidth="1"/>
    <col min="6" max="21" width="9.44140625" customWidth="1"/>
  </cols>
  <sheetData>
    <row r="1" spans="1:25" s="85" customFormat="1" ht="36" customHeight="1">
      <c r="A1" s="90" t="s">
        <v>186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86"/>
      <c r="O1" s="86"/>
      <c r="P1" s="86"/>
      <c r="Q1" s="86"/>
      <c r="R1" s="86"/>
      <c r="S1" s="86"/>
      <c r="T1" s="86"/>
      <c r="U1" s="84"/>
      <c r="V1" s="84"/>
      <c r="W1" s="84"/>
      <c r="X1" s="84"/>
      <c r="Y1" s="84"/>
    </row>
    <row r="2" spans="1:25" s="4" customFormat="1" ht="27" customHeight="1" thickBot="1">
      <c r="B2" s="4" t="s">
        <v>0</v>
      </c>
      <c r="E2" s="7"/>
    </row>
    <row r="3" spans="1:25" s="15" customFormat="1" ht="21" customHeight="1" thickBot="1">
      <c r="A3" s="20"/>
      <c r="C3" s="9"/>
      <c r="D3" s="21" t="s">
        <v>2</v>
      </c>
      <c r="E3" s="22" t="s">
        <v>3</v>
      </c>
      <c r="F3" s="9"/>
    </row>
    <row r="4" spans="1:25" s="15" customFormat="1" ht="21" customHeight="1" thickBot="1">
      <c r="A4" s="20"/>
      <c r="C4" s="9"/>
      <c r="D4" s="23">
        <v>1</v>
      </c>
      <c r="E4" s="63"/>
      <c r="F4" s="9"/>
    </row>
    <row r="5" spans="1:25" s="15" customFormat="1" ht="21" customHeight="1" thickBot="1">
      <c r="A5" s="20"/>
      <c r="C5" s="9"/>
      <c r="D5" s="23">
        <v>2</v>
      </c>
      <c r="E5" s="63"/>
      <c r="F5" s="9"/>
    </row>
    <row r="6" spans="1:25" s="15" customFormat="1" ht="21" customHeight="1" thickBot="1">
      <c r="A6" s="20"/>
      <c r="C6" s="9"/>
      <c r="D6" s="23">
        <v>3</v>
      </c>
      <c r="E6" s="63"/>
      <c r="F6" s="9"/>
    </row>
    <row r="7" spans="1:25" s="15" customFormat="1" ht="21" customHeight="1" thickBot="1">
      <c r="A7" s="20"/>
      <c r="C7" s="9"/>
      <c r="D7" s="23">
        <v>4</v>
      </c>
      <c r="E7" s="63"/>
      <c r="F7" s="9"/>
    </row>
    <row r="8" spans="1:25" s="15" customFormat="1" ht="21" customHeight="1" thickBot="1">
      <c r="A8" s="20"/>
      <c r="C8" s="9"/>
      <c r="D8" s="23">
        <v>5</v>
      </c>
      <c r="E8" s="63"/>
      <c r="F8" s="9"/>
    </row>
    <row r="9" spans="1:25" s="15" customFormat="1" ht="21" customHeight="1" thickBot="1">
      <c r="A9" s="20"/>
      <c r="C9" s="9"/>
      <c r="D9" s="23">
        <v>6</v>
      </c>
      <c r="E9" s="63"/>
      <c r="F9" s="9"/>
    </row>
    <row r="10" spans="1:25" s="15" customFormat="1" ht="21" customHeight="1" thickBot="1">
      <c r="A10" s="20"/>
      <c r="C10" s="9"/>
      <c r="D10" s="23">
        <v>7</v>
      </c>
      <c r="E10" s="63"/>
      <c r="F10" s="9"/>
    </row>
    <row r="11" spans="1:25" s="15" customFormat="1" ht="21" customHeight="1" thickBot="1">
      <c r="A11" s="20"/>
      <c r="C11" s="9"/>
      <c r="D11" s="23">
        <v>8</v>
      </c>
      <c r="E11" s="63"/>
      <c r="F11" s="9"/>
    </row>
    <row r="12" spans="1:25" s="15" customFormat="1" ht="21" customHeight="1" thickBot="1">
      <c r="A12" s="20"/>
      <c r="C12" s="9"/>
      <c r="D12" s="23">
        <v>9</v>
      </c>
      <c r="E12" s="63"/>
      <c r="F12" s="9"/>
    </row>
    <row r="13" spans="1:25" s="15" customFormat="1" ht="21" customHeight="1" thickBot="1">
      <c r="A13" s="20"/>
      <c r="C13" s="9"/>
      <c r="D13" s="23">
        <v>10</v>
      </c>
      <c r="E13" s="63"/>
      <c r="F13" s="9"/>
    </row>
    <row r="14" spans="1:25" s="15" customFormat="1" ht="21" customHeight="1" thickBot="1">
      <c r="A14" s="20"/>
      <c r="C14" s="9"/>
      <c r="D14" s="23">
        <v>11</v>
      </c>
      <c r="E14" s="63"/>
      <c r="F14" s="9"/>
    </row>
    <row r="15" spans="1:25" s="15" customFormat="1" ht="21" customHeight="1" thickBot="1">
      <c r="A15" s="20"/>
      <c r="C15" s="9"/>
      <c r="D15" s="23">
        <v>12</v>
      </c>
      <c r="E15" s="63"/>
      <c r="F15" s="9"/>
    </row>
    <row r="16" spans="1:25" s="15" customFormat="1" ht="21" customHeight="1" thickBot="1">
      <c r="A16" s="20"/>
      <c r="C16" s="9"/>
      <c r="D16" s="23">
        <v>13</v>
      </c>
      <c r="E16" s="63"/>
      <c r="F16" s="9"/>
    </row>
    <row r="17" spans="1:6" s="15" customFormat="1" ht="21" customHeight="1" thickBot="1">
      <c r="A17" s="20"/>
      <c r="C17" s="9"/>
      <c r="D17" s="23">
        <v>14</v>
      </c>
      <c r="E17" s="63"/>
      <c r="F17" s="9"/>
    </row>
    <row r="18" spans="1:6" s="15" customFormat="1" ht="21" customHeight="1" thickBot="1">
      <c r="A18" s="20"/>
      <c r="C18" s="9"/>
      <c r="D18" s="23">
        <v>15</v>
      </c>
      <c r="E18" s="63"/>
      <c r="F18" s="9"/>
    </row>
  </sheetData>
  <dataConsolidate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R98"/>
  <sheetViews>
    <sheetView showGridLines="0" workbookViewId="0">
      <selection sqref="A1:I1"/>
    </sheetView>
  </sheetViews>
  <sheetFormatPr defaultRowHeight="14.4" outlineLevelCol="1"/>
  <cols>
    <col min="1" max="1" width="7.6640625" customWidth="1"/>
    <col min="2" max="2" width="13.109375" customWidth="1" outlineLevel="1"/>
    <col min="3" max="3" width="31" customWidth="1" outlineLevel="1"/>
    <col min="4" max="4" width="27.6640625" customWidth="1" outlineLevel="1"/>
    <col min="5" max="5" width="29.109375" style="5" customWidth="1" outlineLevel="1"/>
    <col min="6" max="7" width="19.109375" style="5" customWidth="1" outlineLevel="1"/>
    <col min="8" max="8" width="32.33203125" style="5" customWidth="1" outlineLevel="1"/>
    <col min="9" max="9" width="3" style="6" customWidth="1"/>
    <col min="10" max="10" width="13.109375" customWidth="1" outlineLevel="1"/>
    <col min="11" max="11" width="31" customWidth="1" outlineLevel="1"/>
    <col min="12" max="12" width="27.6640625" customWidth="1" outlineLevel="1"/>
    <col min="13" max="13" width="21.5546875" style="5" customWidth="1" outlineLevel="1"/>
    <col min="14" max="15" width="19.109375" style="5" customWidth="1" outlineLevel="1"/>
    <col min="16" max="16" width="24.109375" style="5" customWidth="1" outlineLevel="1"/>
    <col min="17" max="17" width="3" style="6" customWidth="1"/>
    <col min="18" max="18" width="13.109375" customWidth="1" outlineLevel="1"/>
    <col min="19" max="19" width="31" customWidth="1" outlineLevel="1"/>
    <col min="20" max="20" width="22.33203125" customWidth="1" outlineLevel="1"/>
    <col min="21" max="21" width="21.5546875" style="5" customWidth="1" outlineLevel="1"/>
    <col min="22" max="23" width="19.109375" style="5" customWidth="1" outlineLevel="1"/>
    <col min="24" max="24" width="24.109375" style="5" customWidth="1" outlineLevel="1"/>
    <col min="25" max="25" width="3" style="6" customWidth="1"/>
    <col min="26" max="26" width="13.109375" customWidth="1" outlineLevel="1"/>
    <col min="27" max="27" width="31" customWidth="1" outlineLevel="1"/>
    <col min="28" max="28" width="22.33203125" customWidth="1" outlineLevel="1"/>
    <col min="29" max="29" width="21.5546875" style="5" customWidth="1" outlineLevel="1"/>
    <col min="30" max="31" width="19.109375" style="5" customWidth="1" outlineLevel="1"/>
    <col min="32" max="32" width="24.109375" style="5" customWidth="1" outlineLevel="1"/>
    <col min="33" max="33" width="3" style="6" customWidth="1"/>
    <col min="34" max="34" width="13.109375" customWidth="1" outlineLevel="1"/>
    <col min="35" max="35" width="31" customWidth="1" outlineLevel="1"/>
    <col min="36" max="36" width="22.33203125" customWidth="1" outlineLevel="1"/>
    <col min="37" max="37" width="21.5546875" style="5" customWidth="1" outlineLevel="1"/>
    <col min="38" max="39" width="19.109375" style="5" customWidth="1" outlineLevel="1"/>
    <col min="40" max="40" width="24.109375" style="5" customWidth="1" outlineLevel="1"/>
    <col min="41" max="41" width="3" style="6" customWidth="1"/>
    <col min="42" max="42" width="13.109375" customWidth="1" outlineLevel="1"/>
    <col min="43" max="43" width="31" customWidth="1" outlineLevel="1"/>
    <col min="44" max="44" width="22.33203125" customWidth="1" outlineLevel="1"/>
    <col min="45" max="45" width="21.5546875" style="5" customWidth="1" outlineLevel="1"/>
    <col min="46" max="47" width="19.109375" style="5" customWidth="1" outlineLevel="1"/>
    <col min="48" max="48" width="24.109375" style="5" customWidth="1" outlineLevel="1"/>
    <col min="49" max="49" width="3" style="6" customWidth="1"/>
    <col min="50" max="50" width="13.109375" customWidth="1" outlineLevel="1"/>
    <col min="51" max="51" width="31" customWidth="1" outlineLevel="1"/>
    <col min="52" max="52" width="22.33203125" customWidth="1" outlineLevel="1"/>
    <col min="53" max="53" width="21.5546875" style="5" customWidth="1" outlineLevel="1"/>
    <col min="54" max="55" width="19.109375" style="5" customWidth="1" outlineLevel="1"/>
    <col min="56" max="56" width="24.109375" style="5" customWidth="1" outlineLevel="1"/>
    <col min="57" max="57" width="3" style="6" customWidth="1"/>
    <col min="58" max="58" width="13.109375" customWidth="1" outlineLevel="1"/>
    <col min="59" max="59" width="31" customWidth="1" outlineLevel="1"/>
    <col min="60" max="60" width="22.33203125" customWidth="1" outlineLevel="1"/>
    <col min="61" max="61" width="21.5546875" style="5" customWidth="1" outlineLevel="1"/>
    <col min="62" max="63" width="19.109375" style="5" customWidth="1" outlineLevel="1"/>
    <col min="64" max="64" width="24.109375" style="5" customWidth="1" outlineLevel="1"/>
    <col min="65" max="65" width="3" style="6" customWidth="1"/>
    <col min="66" max="66" width="13.109375" customWidth="1" outlineLevel="1"/>
    <col min="67" max="67" width="31" customWidth="1" outlineLevel="1"/>
    <col min="68" max="68" width="22.33203125" customWidth="1" outlineLevel="1"/>
    <col min="69" max="69" width="21.5546875" style="5" customWidth="1" outlineLevel="1"/>
    <col min="70" max="71" width="19.109375" style="5" customWidth="1" outlineLevel="1"/>
    <col min="72" max="72" width="24.109375" style="5" customWidth="1" outlineLevel="1"/>
    <col min="73" max="73" width="3" style="6" customWidth="1"/>
    <col min="74" max="74" width="13.109375" customWidth="1" outlineLevel="1"/>
    <col min="75" max="75" width="31" customWidth="1" outlineLevel="1"/>
    <col min="76" max="76" width="22.33203125" customWidth="1" outlineLevel="1"/>
    <col min="77" max="77" width="21.5546875" style="5" customWidth="1" outlineLevel="1"/>
    <col min="78" max="79" width="19.109375" style="5" customWidth="1" outlineLevel="1"/>
    <col min="80" max="80" width="24.109375" style="5" customWidth="1" outlineLevel="1"/>
    <col min="81" max="81" width="3" style="6" customWidth="1"/>
    <col min="82" max="82" width="13.109375" customWidth="1" outlineLevel="1"/>
    <col min="83" max="83" width="31" customWidth="1" outlineLevel="1"/>
    <col min="84" max="84" width="22.33203125" customWidth="1" outlineLevel="1"/>
    <col min="85" max="85" width="21.5546875" style="5" customWidth="1" outlineLevel="1"/>
    <col min="86" max="87" width="19.109375" style="5" customWidth="1" outlineLevel="1"/>
    <col min="88" max="88" width="24.109375" style="5" customWidth="1" outlineLevel="1"/>
    <col min="89" max="89" width="3" style="6" customWidth="1"/>
    <col min="90" max="90" width="13.109375" customWidth="1" outlineLevel="1"/>
    <col min="91" max="91" width="31" customWidth="1" outlineLevel="1"/>
    <col min="92" max="92" width="22.33203125" customWidth="1" outlineLevel="1"/>
    <col min="93" max="93" width="21.5546875" style="5" customWidth="1" outlineLevel="1"/>
    <col min="94" max="95" width="19.109375" style="5" customWidth="1" outlineLevel="1"/>
    <col min="96" max="96" width="24.109375" style="5" customWidth="1" outlineLevel="1"/>
    <col min="97" max="97" width="9.109375" customWidth="1"/>
  </cols>
  <sheetData>
    <row r="1" spans="1:96" s="85" customFormat="1" ht="36" customHeight="1">
      <c r="A1" s="90" t="s">
        <v>187</v>
      </c>
      <c r="B1" s="91"/>
      <c r="C1" s="91"/>
      <c r="D1" s="91"/>
      <c r="E1" s="91"/>
      <c r="F1" s="91"/>
      <c r="G1" s="91"/>
      <c r="H1" s="91"/>
      <c r="I1" s="91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4"/>
      <c r="V1" s="84"/>
      <c r="W1" s="84"/>
      <c r="X1" s="84"/>
      <c r="Y1" s="84"/>
    </row>
    <row r="2" spans="1:96" ht="10.5" customHeight="1" thickBot="1"/>
    <row r="3" spans="1:96" ht="20.25" customHeight="1" thickBot="1">
      <c r="B3" s="93" t="s">
        <v>14</v>
      </c>
      <c r="C3" s="94"/>
      <c r="D3" s="94"/>
      <c r="E3" s="94"/>
      <c r="F3" s="94"/>
      <c r="G3" s="94"/>
      <c r="H3" s="95"/>
      <c r="J3" s="93" t="s">
        <v>21</v>
      </c>
      <c r="K3" s="94"/>
      <c r="L3" s="94"/>
      <c r="M3" s="94"/>
      <c r="N3" s="94"/>
      <c r="O3" s="94"/>
      <c r="P3" s="95"/>
      <c r="R3" s="93" t="s">
        <v>22</v>
      </c>
      <c r="S3" s="94"/>
      <c r="T3" s="94"/>
      <c r="U3" s="94"/>
      <c r="V3" s="94"/>
      <c r="W3" s="94"/>
      <c r="X3" s="95"/>
      <c r="Z3" s="93" t="s">
        <v>23</v>
      </c>
      <c r="AA3" s="94"/>
      <c r="AB3" s="94"/>
      <c r="AC3" s="94"/>
      <c r="AD3" s="94"/>
      <c r="AE3" s="94"/>
      <c r="AF3" s="95"/>
      <c r="AH3" s="93" t="s">
        <v>24</v>
      </c>
      <c r="AI3" s="94"/>
      <c r="AJ3" s="94"/>
      <c r="AK3" s="94"/>
      <c r="AL3" s="94"/>
      <c r="AM3" s="94"/>
      <c r="AN3" s="95"/>
      <c r="AP3" s="93" t="s">
        <v>25</v>
      </c>
      <c r="AQ3" s="94"/>
      <c r="AR3" s="94"/>
      <c r="AS3" s="94"/>
      <c r="AT3" s="94"/>
      <c r="AU3" s="94"/>
      <c r="AV3" s="95"/>
      <c r="AX3" s="93" t="s">
        <v>26</v>
      </c>
      <c r="AY3" s="94"/>
      <c r="AZ3" s="94"/>
      <c r="BA3" s="94"/>
      <c r="BB3" s="94"/>
      <c r="BC3" s="94"/>
      <c r="BD3" s="95"/>
      <c r="BF3" s="93" t="s">
        <v>27</v>
      </c>
      <c r="BG3" s="94"/>
      <c r="BH3" s="94"/>
      <c r="BI3" s="94"/>
      <c r="BJ3" s="94"/>
      <c r="BK3" s="94"/>
      <c r="BL3" s="95"/>
      <c r="BN3" s="93" t="s">
        <v>28</v>
      </c>
      <c r="BO3" s="94"/>
      <c r="BP3" s="94"/>
      <c r="BQ3" s="94"/>
      <c r="BR3" s="94"/>
      <c r="BS3" s="94"/>
      <c r="BT3" s="95"/>
      <c r="BV3" s="93" t="s">
        <v>29</v>
      </c>
      <c r="BW3" s="94"/>
      <c r="BX3" s="94"/>
      <c r="BY3" s="94"/>
      <c r="BZ3" s="94"/>
      <c r="CA3" s="94"/>
      <c r="CB3" s="95"/>
      <c r="CD3" s="93" t="s">
        <v>30</v>
      </c>
      <c r="CE3" s="94"/>
      <c r="CF3" s="94"/>
      <c r="CG3" s="94"/>
      <c r="CH3" s="94"/>
      <c r="CI3" s="94"/>
      <c r="CJ3" s="95"/>
      <c r="CL3" s="93" t="s">
        <v>31</v>
      </c>
      <c r="CM3" s="94"/>
      <c r="CN3" s="94"/>
      <c r="CO3" s="94"/>
      <c r="CP3" s="94"/>
      <c r="CQ3" s="94"/>
      <c r="CR3" s="95"/>
    </row>
    <row r="4" spans="1:96" ht="36" customHeight="1" thickBot="1"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24" t="s">
        <v>10</v>
      </c>
      <c r="J4" s="8" t="s">
        <v>4</v>
      </c>
      <c r="K4" s="8" t="s">
        <v>5</v>
      </c>
      <c r="L4" s="8" t="s">
        <v>6</v>
      </c>
      <c r="M4" s="8" t="s">
        <v>7</v>
      </c>
      <c r="N4" s="8" t="s">
        <v>8</v>
      </c>
      <c r="O4" s="8" t="s">
        <v>9</v>
      </c>
      <c r="P4" s="24" t="s">
        <v>10</v>
      </c>
      <c r="R4" s="8" t="s">
        <v>4</v>
      </c>
      <c r="S4" s="8" t="s">
        <v>5</v>
      </c>
      <c r="T4" s="8" t="s">
        <v>6</v>
      </c>
      <c r="U4" s="8" t="s">
        <v>7</v>
      </c>
      <c r="V4" s="8" t="s">
        <v>8</v>
      </c>
      <c r="W4" s="8" t="s">
        <v>9</v>
      </c>
      <c r="X4" s="24" t="s">
        <v>10</v>
      </c>
      <c r="Z4" s="8" t="s">
        <v>4</v>
      </c>
      <c r="AA4" s="8" t="s">
        <v>5</v>
      </c>
      <c r="AB4" s="8" t="s">
        <v>6</v>
      </c>
      <c r="AC4" s="8" t="s">
        <v>7</v>
      </c>
      <c r="AD4" s="8" t="s">
        <v>8</v>
      </c>
      <c r="AE4" s="8" t="s">
        <v>9</v>
      </c>
      <c r="AF4" s="24" t="s">
        <v>10</v>
      </c>
      <c r="AH4" s="8" t="s">
        <v>4</v>
      </c>
      <c r="AI4" s="8" t="s">
        <v>5</v>
      </c>
      <c r="AJ4" s="8" t="s">
        <v>6</v>
      </c>
      <c r="AK4" s="8" t="s">
        <v>7</v>
      </c>
      <c r="AL4" s="8" t="s">
        <v>8</v>
      </c>
      <c r="AM4" s="8" t="s">
        <v>9</v>
      </c>
      <c r="AN4" s="24" t="s">
        <v>10</v>
      </c>
      <c r="AP4" s="8" t="s">
        <v>4</v>
      </c>
      <c r="AQ4" s="8" t="s">
        <v>5</v>
      </c>
      <c r="AR4" s="8" t="s">
        <v>6</v>
      </c>
      <c r="AS4" s="8" t="s">
        <v>7</v>
      </c>
      <c r="AT4" s="8" t="s">
        <v>8</v>
      </c>
      <c r="AU4" s="8" t="s">
        <v>9</v>
      </c>
      <c r="AV4" s="24" t="s">
        <v>10</v>
      </c>
      <c r="AX4" s="8" t="s">
        <v>4</v>
      </c>
      <c r="AY4" s="8" t="s">
        <v>5</v>
      </c>
      <c r="AZ4" s="8" t="s">
        <v>6</v>
      </c>
      <c r="BA4" s="8" t="s">
        <v>7</v>
      </c>
      <c r="BB4" s="8" t="s">
        <v>8</v>
      </c>
      <c r="BC4" s="8" t="s">
        <v>9</v>
      </c>
      <c r="BD4" s="24" t="s">
        <v>10</v>
      </c>
      <c r="BF4" s="8" t="s">
        <v>4</v>
      </c>
      <c r="BG4" s="8" t="s">
        <v>5</v>
      </c>
      <c r="BH4" s="8" t="s">
        <v>6</v>
      </c>
      <c r="BI4" s="8" t="s">
        <v>7</v>
      </c>
      <c r="BJ4" s="8" t="s">
        <v>8</v>
      </c>
      <c r="BK4" s="8" t="s">
        <v>9</v>
      </c>
      <c r="BL4" s="24" t="s">
        <v>10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24" t="s">
        <v>10</v>
      </c>
      <c r="BV4" s="8" t="s">
        <v>4</v>
      </c>
      <c r="BW4" s="8" t="s">
        <v>5</v>
      </c>
      <c r="BX4" s="8" t="s">
        <v>6</v>
      </c>
      <c r="BY4" s="8" t="s">
        <v>7</v>
      </c>
      <c r="BZ4" s="8" t="s">
        <v>8</v>
      </c>
      <c r="CA4" s="8" t="s">
        <v>9</v>
      </c>
      <c r="CB4" s="24" t="s">
        <v>10</v>
      </c>
      <c r="CD4" s="8" t="s">
        <v>4</v>
      </c>
      <c r="CE4" s="8" t="s">
        <v>5</v>
      </c>
      <c r="CF4" s="8" t="s">
        <v>6</v>
      </c>
      <c r="CG4" s="8" t="s">
        <v>7</v>
      </c>
      <c r="CH4" s="8" t="s">
        <v>8</v>
      </c>
      <c r="CI4" s="8" t="s">
        <v>9</v>
      </c>
      <c r="CJ4" s="24" t="s">
        <v>10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24" t="s">
        <v>10</v>
      </c>
    </row>
    <row r="5" spans="1:96" s="15" customFormat="1" ht="15.75" customHeight="1">
      <c r="A5" s="27" t="s">
        <v>11</v>
      </c>
      <c r="B5" s="74"/>
      <c r="C5" s="10"/>
      <c r="D5" s="11"/>
      <c r="E5" s="12"/>
      <c r="F5" s="13"/>
      <c r="G5" s="13"/>
      <c r="H5" s="25"/>
      <c r="I5" s="14"/>
      <c r="J5" s="74"/>
      <c r="K5" s="10"/>
      <c r="L5" s="11"/>
      <c r="M5" s="12"/>
      <c r="N5" s="13"/>
      <c r="O5" s="13"/>
      <c r="P5" s="25"/>
      <c r="Q5" s="14"/>
      <c r="R5" s="10"/>
      <c r="S5" s="10"/>
      <c r="T5" s="11"/>
      <c r="U5" s="12"/>
      <c r="V5" s="13"/>
      <c r="W5" s="13"/>
      <c r="X5" s="25"/>
      <c r="Y5" s="14"/>
      <c r="Z5" s="10"/>
      <c r="AA5" s="10"/>
      <c r="AB5" s="11"/>
      <c r="AC5" s="12"/>
      <c r="AD5" s="13"/>
      <c r="AE5" s="13"/>
      <c r="AF5" s="25"/>
      <c r="AG5" s="14"/>
      <c r="AH5" s="10"/>
      <c r="AI5" s="10"/>
      <c r="AJ5" s="11"/>
      <c r="AK5" s="12"/>
      <c r="AL5" s="13"/>
      <c r="AM5" s="13"/>
      <c r="AN5" s="25"/>
      <c r="AO5" s="14"/>
      <c r="AP5" s="10"/>
      <c r="AQ5" s="10"/>
      <c r="AR5" s="11"/>
      <c r="AS5" s="12"/>
      <c r="AT5" s="13"/>
      <c r="AU5" s="13"/>
      <c r="AV5" s="25"/>
      <c r="AW5" s="14"/>
      <c r="AX5" s="10"/>
      <c r="AY5" s="10"/>
      <c r="AZ5" s="11"/>
      <c r="BA5" s="12"/>
      <c r="BB5" s="13"/>
      <c r="BC5" s="13"/>
      <c r="BD5" s="25"/>
      <c r="BE5" s="14"/>
      <c r="BF5" s="10"/>
      <c r="BG5" s="10"/>
      <c r="BH5" s="11"/>
      <c r="BI5" s="12"/>
      <c r="BJ5" s="13"/>
      <c r="BK5" s="13"/>
      <c r="BL5" s="25"/>
      <c r="BM5" s="14"/>
      <c r="BN5" s="10"/>
      <c r="BO5" s="10"/>
      <c r="BP5" s="11"/>
      <c r="BQ5" s="12"/>
      <c r="BR5" s="13"/>
      <c r="BS5" s="13"/>
      <c r="BT5" s="25"/>
      <c r="BU5" s="14"/>
      <c r="BV5" s="10"/>
      <c r="BW5" s="10"/>
      <c r="BX5" s="11"/>
      <c r="BY5" s="12"/>
      <c r="BZ5" s="13"/>
      <c r="CA5" s="13"/>
      <c r="CB5" s="25"/>
      <c r="CC5" s="14"/>
      <c r="CD5" s="10"/>
      <c r="CE5" s="10"/>
      <c r="CF5" s="11"/>
      <c r="CG5" s="12"/>
      <c r="CH5" s="13"/>
      <c r="CI5" s="13"/>
      <c r="CJ5" s="25"/>
      <c r="CK5" s="14"/>
      <c r="CL5" s="10"/>
      <c r="CM5" s="10"/>
      <c r="CN5" s="11"/>
      <c r="CO5" s="12"/>
      <c r="CP5" s="13"/>
      <c r="CQ5" s="13"/>
      <c r="CR5" s="25"/>
    </row>
    <row r="6" spans="1:96" s="15" customFormat="1" ht="15.75" customHeight="1">
      <c r="A6" s="27" t="s">
        <v>12</v>
      </c>
      <c r="B6" s="75"/>
      <c r="C6" s="16"/>
      <c r="D6" s="11"/>
      <c r="E6" s="12"/>
      <c r="F6" s="13"/>
      <c r="G6" s="13"/>
      <c r="H6" s="25"/>
      <c r="I6" s="14"/>
      <c r="J6" s="74"/>
      <c r="K6" s="16"/>
      <c r="L6" s="11"/>
      <c r="M6" s="12"/>
      <c r="N6" s="13"/>
      <c r="O6" s="13"/>
      <c r="P6" s="25"/>
      <c r="Q6" s="14"/>
      <c r="R6" s="16"/>
      <c r="S6" s="16"/>
      <c r="T6" s="11"/>
      <c r="U6" s="12"/>
      <c r="V6" s="13"/>
      <c r="W6" s="13"/>
      <c r="X6" s="25"/>
      <c r="Y6" s="14"/>
      <c r="Z6" s="16"/>
      <c r="AA6" s="16"/>
      <c r="AB6" s="11"/>
      <c r="AC6" s="12"/>
      <c r="AD6" s="13"/>
      <c r="AE6" s="13"/>
      <c r="AF6" s="25"/>
      <c r="AG6" s="14"/>
      <c r="AH6" s="16"/>
      <c r="AI6" s="16"/>
      <c r="AJ6" s="11"/>
      <c r="AK6" s="12"/>
      <c r="AL6" s="13"/>
      <c r="AM6" s="13"/>
      <c r="AN6" s="25"/>
      <c r="AO6" s="14"/>
      <c r="AP6" s="16"/>
      <c r="AQ6" s="16"/>
      <c r="AR6" s="11"/>
      <c r="AS6" s="12"/>
      <c r="AT6" s="13"/>
      <c r="AU6" s="13"/>
      <c r="AV6" s="25"/>
      <c r="AW6" s="14"/>
      <c r="AX6" s="16"/>
      <c r="AY6" s="16"/>
      <c r="AZ6" s="11"/>
      <c r="BA6" s="12"/>
      <c r="BB6" s="13"/>
      <c r="BC6" s="13"/>
      <c r="BD6" s="25"/>
      <c r="BE6" s="14"/>
      <c r="BF6" s="16"/>
      <c r="BG6" s="16"/>
      <c r="BH6" s="11"/>
      <c r="BI6" s="12"/>
      <c r="BJ6" s="13"/>
      <c r="BK6" s="13"/>
      <c r="BL6" s="25"/>
      <c r="BM6" s="14"/>
      <c r="BN6" s="16"/>
      <c r="BO6" s="16"/>
      <c r="BP6" s="11"/>
      <c r="BQ6" s="12"/>
      <c r="BR6" s="13"/>
      <c r="BS6" s="13"/>
      <c r="BT6" s="25"/>
      <c r="BU6" s="14"/>
      <c r="BV6" s="16"/>
      <c r="BW6" s="16"/>
      <c r="BX6" s="11"/>
      <c r="BY6" s="12"/>
      <c r="BZ6" s="13"/>
      <c r="CA6" s="13"/>
      <c r="CB6" s="25"/>
      <c r="CC6" s="14"/>
      <c r="CD6" s="16"/>
      <c r="CE6" s="16"/>
      <c r="CF6" s="11"/>
      <c r="CG6" s="12"/>
      <c r="CH6" s="13"/>
      <c r="CI6" s="13"/>
      <c r="CJ6" s="25"/>
      <c r="CK6" s="14"/>
      <c r="CL6" s="16"/>
      <c r="CM6" s="16"/>
      <c r="CN6" s="11"/>
      <c r="CO6" s="12"/>
      <c r="CP6" s="13"/>
      <c r="CQ6" s="13"/>
      <c r="CR6" s="25"/>
    </row>
    <row r="7" spans="1:96" s="15" customFormat="1" ht="15.75" customHeight="1">
      <c r="A7" s="27" t="s">
        <v>16</v>
      </c>
      <c r="B7" s="75"/>
      <c r="C7" s="16"/>
      <c r="D7" s="11"/>
      <c r="E7" s="12"/>
      <c r="F7" s="13"/>
      <c r="G7" s="13"/>
      <c r="H7" s="25"/>
      <c r="I7" s="14"/>
      <c r="J7" s="74"/>
      <c r="K7" s="16"/>
      <c r="L7" s="11"/>
      <c r="M7" s="12"/>
      <c r="N7" s="13"/>
      <c r="O7" s="13"/>
      <c r="P7" s="25"/>
      <c r="Q7" s="14"/>
      <c r="R7" s="16"/>
      <c r="S7" s="16"/>
      <c r="T7" s="11"/>
      <c r="U7" s="12"/>
      <c r="V7" s="13"/>
      <c r="W7" s="13"/>
      <c r="X7" s="25"/>
      <c r="Y7" s="14"/>
      <c r="Z7" s="16"/>
      <c r="AA7" s="16"/>
      <c r="AB7" s="11"/>
      <c r="AC7" s="12"/>
      <c r="AD7" s="13"/>
      <c r="AE7" s="13"/>
      <c r="AF7" s="25"/>
      <c r="AG7" s="14"/>
      <c r="AH7" s="16"/>
      <c r="AI7" s="16"/>
      <c r="AJ7" s="11"/>
      <c r="AK7" s="12"/>
      <c r="AL7" s="13"/>
      <c r="AM7" s="13"/>
      <c r="AN7" s="25"/>
      <c r="AO7" s="14"/>
      <c r="AP7" s="16"/>
      <c r="AQ7" s="16"/>
      <c r="AR7" s="11"/>
      <c r="AS7" s="12"/>
      <c r="AT7" s="13"/>
      <c r="AU7" s="13"/>
      <c r="AV7" s="25"/>
      <c r="AW7" s="14"/>
      <c r="AX7" s="16"/>
      <c r="AY7" s="16"/>
      <c r="AZ7" s="11"/>
      <c r="BA7" s="12"/>
      <c r="BB7" s="13"/>
      <c r="BC7" s="13"/>
      <c r="BD7" s="25"/>
      <c r="BE7" s="14"/>
      <c r="BF7" s="16"/>
      <c r="BG7" s="16"/>
      <c r="BH7" s="11"/>
      <c r="BI7" s="12"/>
      <c r="BJ7" s="13"/>
      <c r="BK7" s="13"/>
      <c r="BL7" s="25"/>
      <c r="BM7" s="14"/>
      <c r="BN7" s="16"/>
      <c r="BO7" s="16"/>
      <c r="BP7" s="11"/>
      <c r="BQ7" s="12"/>
      <c r="BR7" s="13"/>
      <c r="BS7" s="13"/>
      <c r="BT7" s="25"/>
      <c r="BU7" s="14"/>
      <c r="BV7" s="16"/>
      <c r="BW7" s="16"/>
      <c r="BX7" s="11"/>
      <c r="BY7" s="12"/>
      <c r="BZ7" s="13"/>
      <c r="CA7" s="13"/>
      <c r="CB7" s="25"/>
      <c r="CC7" s="14"/>
      <c r="CD7" s="16"/>
      <c r="CE7" s="16"/>
      <c r="CF7" s="11"/>
      <c r="CG7" s="12"/>
      <c r="CH7" s="13"/>
      <c r="CI7" s="13"/>
      <c r="CJ7" s="25"/>
      <c r="CK7" s="14"/>
      <c r="CL7" s="16"/>
      <c r="CM7" s="16"/>
      <c r="CN7" s="11"/>
      <c r="CO7" s="12"/>
      <c r="CP7" s="13"/>
      <c r="CQ7" s="13"/>
      <c r="CR7" s="25"/>
    </row>
    <row r="8" spans="1:96" s="15" customFormat="1" ht="15.75" customHeight="1">
      <c r="A8" s="27" t="s">
        <v>13</v>
      </c>
      <c r="B8" s="75"/>
      <c r="C8" s="16"/>
      <c r="D8" s="11"/>
      <c r="E8" s="12"/>
      <c r="F8" s="13"/>
      <c r="G8" s="13"/>
      <c r="H8" s="25"/>
      <c r="I8" s="14"/>
      <c r="J8" s="74"/>
      <c r="K8" s="16"/>
      <c r="L8" s="11"/>
      <c r="M8" s="12"/>
      <c r="N8" s="13"/>
      <c r="O8" s="13"/>
      <c r="P8" s="25"/>
      <c r="Q8" s="14"/>
      <c r="R8" s="16"/>
      <c r="S8" s="16"/>
      <c r="T8" s="11"/>
      <c r="U8" s="12"/>
      <c r="V8" s="13"/>
      <c r="W8" s="13"/>
      <c r="X8" s="25"/>
      <c r="Y8" s="14"/>
      <c r="Z8" s="16"/>
      <c r="AA8" s="16"/>
      <c r="AB8" s="11"/>
      <c r="AC8" s="12"/>
      <c r="AD8" s="13"/>
      <c r="AE8" s="13"/>
      <c r="AF8" s="25"/>
      <c r="AG8" s="14"/>
      <c r="AH8" s="16"/>
      <c r="AI8" s="16"/>
      <c r="AJ8" s="11"/>
      <c r="AK8" s="12"/>
      <c r="AL8" s="13"/>
      <c r="AM8" s="13"/>
      <c r="AN8" s="25"/>
      <c r="AO8" s="14"/>
      <c r="AP8" s="16"/>
      <c r="AQ8" s="16"/>
      <c r="AR8" s="11"/>
      <c r="AS8" s="12"/>
      <c r="AT8" s="13"/>
      <c r="AU8" s="13"/>
      <c r="AV8" s="25"/>
      <c r="AW8" s="14"/>
      <c r="AX8" s="16"/>
      <c r="AY8" s="16"/>
      <c r="AZ8" s="11"/>
      <c r="BA8" s="12"/>
      <c r="BB8" s="13"/>
      <c r="BC8" s="13"/>
      <c r="BD8" s="25"/>
      <c r="BE8" s="14"/>
      <c r="BF8" s="16"/>
      <c r="BG8" s="16"/>
      <c r="BH8" s="11"/>
      <c r="BI8" s="12"/>
      <c r="BJ8" s="13"/>
      <c r="BK8" s="13"/>
      <c r="BL8" s="25"/>
      <c r="BM8" s="14"/>
      <c r="BN8" s="16"/>
      <c r="BO8" s="16"/>
      <c r="BP8" s="11"/>
      <c r="BQ8" s="12"/>
      <c r="BR8" s="13"/>
      <c r="BS8" s="13"/>
      <c r="BT8" s="25"/>
      <c r="BU8" s="14"/>
      <c r="BV8" s="16"/>
      <c r="BW8" s="16"/>
      <c r="BX8" s="11"/>
      <c r="BY8" s="12"/>
      <c r="BZ8" s="13"/>
      <c r="CA8" s="13"/>
      <c r="CB8" s="25"/>
      <c r="CC8" s="14"/>
      <c r="CD8" s="16"/>
      <c r="CE8" s="16"/>
      <c r="CF8" s="11"/>
      <c r="CG8" s="12"/>
      <c r="CH8" s="13"/>
      <c r="CI8" s="13"/>
      <c r="CJ8" s="25"/>
      <c r="CK8" s="14"/>
      <c r="CL8" s="16"/>
      <c r="CM8" s="16"/>
      <c r="CN8" s="11"/>
      <c r="CO8" s="12"/>
      <c r="CP8" s="13"/>
      <c r="CQ8" s="13"/>
      <c r="CR8" s="25"/>
    </row>
    <row r="9" spans="1:96" s="15" customFormat="1" ht="15.75" customHeight="1">
      <c r="A9" s="26"/>
      <c r="B9" s="75"/>
      <c r="C9" s="16"/>
      <c r="D9" s="11"/>
      <c r="E9" s="12"/>
      <c r="F9" s="13"/>
      <c r="G9" s="13"/>
      <c r="H9" s="25"/>
      <c r="I9" s="14"/>
      <c r="J9" s="74"/>
      <c r="K9" s="16"/>
      <c r="L9" s="11"/>
      <c r="M9" s="12"/>
      <c r="N9" s="13"/>
      <c r="O9" s="13"/>
      <c r="P9" s="25"/>
      <c r="Q9" s="14"/>
      <c r="R9" s="16"/>
      <c r="S9" s="16"/>
      <c r="T9" s="11"/>
      <c r="U9" s="12"/>
      <c r="V9" s="13"/>
      <c r="W9" s="13"/>
      <c r="X9" s="25"/>
      <c r="Y9" s="14"/>
      <c r="Z9" s="16"/>
      <c r="AA9" s="16"/>
      <c r="AB9" s="11"/>
      <c r="AC9" s="12"/>
      <c r="AD9" s="13"/>
      <c r="AE9" s="13"/>
      <c r="AF9" s="25"/>
      <c r="AG9" s="14"/>
      <c r="AH9" s="16"/>
      <c r="AI9" s="16"/>
      <c r="AJ9" s="11"/>
      <c r="AK9" s="12"/>
      <c r="AL9" s="13"/>
      <c r="AM9" s="13"/>
      <c r="AN9" s="25"/>
      <c r="AO9" s="14"/>
      <c r="AP9" s="16"/>
      <c r="AQ9" s="16"/>
      <c r="AR9" s="11"/>
      <c r="AS9" s="12"/>
      <c r="AT9" s="13"/>
      <c r="AU9" s="13"/>
      <c r="AV9" s="25"/>
      <c r="AW9" s="14"/>
      <c r="AX9" s="16"/>
      <c r="AY9" s="16"/>
      <c r="AZ9" s="11"/>
      <c r="BA9" s="12"/>
      <c r="BB9" s="13"/>
      <c r="BC9" s="13"/>
      <c r="BD9" s="25"/>
      <c r="BE9" s="14"/>
      <c r="BF9" s="16"/>
      <c r="BG9" s="16"/>
      <c r="BH9" s="11"/>
      <c r="BI9" s="12"/>
      <c r="BJ9" s="13"/>
      <c r="BK9" s="13"/>
      <c r="BL9" s="25"/>
      <c r="BM9" s="14"/>
      <c r="BN9" s="16"/>
      <c r="BO9" s="16"/>
      <c r="BP9" s="11"/>
      <c r="BQ9" s="12"/>
      <c r="BR9" s="13"/>
      <c r="BS9" s="13"/>
      <c r="BT9" s="25"/>
      <c r="BU9" s="14"/>
      <c r="BV9" s="16"/>
      <c r="BW9" s="16"/>
      <c r="BX9" s="11"/>
      <c r="BY9" s="12"/>
      <c r="BZ9" s="13"/>
      <c r="CA9" s="13"/>
      <c r="CB9" s="25"/>
      <c r="CC9" s="14"/>
      <c r="CD9" s="16"/>
      <c r="CE9" s="16"/>
      <c r="CF9" s="11"/>
      <c r="CG9" s="12"/>
      <c r="CH9" s="13"/>
      <c r="CI9" s="13"/>
      <c r="CJ9" s="25"/>
      <c r="CK9" s="14"/>
      <c r="CL9" s="16"/>
      <c r="CM9" s="16"/>
      <c r="CN9" s="11"/>
      <c r="CO9" s="12"/>
      <c r="CP9" s="13"/>
      <c r="CQ9" s="13"/>
      <c r="CR9" s="25"/>
    </row>
    <row r="10" spans="1:96" s="15" customFormat="1" ht="15.75" customHeight="1">
      <c r="A10" s="26"/>
      <c r="B10" s="75"/>
      <c r="C10" s="16"/>
      <c r="D10" s="11"/>
      <c r="E10" s="17"/>
      <c r="F10" s="13"/>
      <c r="G10" s="13"/>
      <c r="H10" s="25"/>
      <c r="I10" s="14"/>
      <c r="J10" s="74"/>
      <c r="K10" s="16"/>
      <c r="L10" s="11"/>
      <c r="M10" s="17"/>
      <c r="N10" s="13"/>
      <c r="O10" s="13"/>
      <c r="P10" s="25"/>
      <c r="Q10" s="14"/>
      <c r="R10" s="16"/>
      <c r="S10" s="16"/>
      <c r="T10" s="11"/>
      <c r="U10" s="17"/>
      <c r="V10" s="13"/>
      <c r="W10" s="13"/>
      <c r="X10" s="25"/>
      <c r="Y10" s="14"/>
      <c r="Z10" s="16"/>
      <c r="AA10" s="16"/>
      <c r="AB10" s="11"/>
      <c r="AC10" s="17"/>
      <c r="AD10" s="13"/>
      <c r="AE10" s="13"/>
      <c r="AF10" s="25"/>
      <c r="AG10" s="14"/>
      <c r="AH10" s="16"/>
      <c r="AI10" s="16"/>
      <c r="AJ10" s="11"/>
      <c r="AK10" s="17"/>
      <c r="AL10" s="13"/>
      <c r="AM10" s="13"/>
      <c r="AN10" s="25"/>
      <c r="AO10" s="14"/>
      <c r="AP10" s="16"/>
      <c r="AQ10" s="16"/>
      <c r="AR10" s="11"/>
      <c r="AS10" s="17"/>
      <c r="AT10" s="13"/>
      <c r="AU10" s="13"/>
      <c r="AV10" s="25"/>
      <c r="AW10" s="14"/>
      <c r="AX10" s="16"/>
      <c r="AY10" s="16"/>
      <c r="AZ10" s="11"/>
      <c r="BA10" s="17"/>
      <c r="BB10" s="13"/>
      <c r="BC10" s="13"/>
      <c r="BD10" s="25"/>
      <c r="BE10" s="14"/>
      <c r="BF10" s="16"/>
      <c r="BG10" s="16"/>
      <c r="BH10" s="11"/>
      <c r="BI10" s="17"/>
      <c r="BJ10" s="13"/>
      <c r="BK10" s="13"/>
      <c r="BL10" s="25"/>
      <c r="BM10" s="14"/>
      <c r="BN10" s="16"/>
      <c r="BO10" s="16"/>
      <c r="BP10" s="11"/>
      <c r="BQ10" s="17"/>
      <c r="BR10" s="13"/>
      <c r="BS10" s="13"/>
      <c r="BT10" s="25"/>
      <c r="BU10" s="14"/>
      <c r="BV10" s="16"/>
      <c r="BW10" s="16"/>
      <c r="BX10" s="11"/>
      <c r="BY10" s="17"/>
      <c r="BZ10" s="13"/>
      <c r="CA10" s="13"/>
      <c r="CB10" s="25"/>
      <c r="CC10" s="14"/>
      <c r="CD10" s="16"/>
      <c r="CE10" s="16"/>
      <c r="CF10" s="11"/>
      <c r="CG10" s="17"/>
      <c r="CH10" s="13"/>
      <c r="CI10" s="13"/>
      <c r="CJ10" s="25"/>
      <c r="CK10" s="14"/>
      <c r="CL10" s="16"/>
      <c r="CM10" s="16"/>
      <c r="CN10" s="11"/>
      <c r="CO10" s="17"/>
      <c r="CP10" s="13"/>
      <c r="CQ10" s="13"/>
      <c r="CR10" s="25"/>
    </row>
    <row r="11" spans="1:96" s="15" customFormat="1" ht="15.75" customHeight="1">
      <c r="A11" s="26"/>
      <c r="B11" s="75"/>
      <c r="C11" s="16"/>
      <c r="D11" s="11"/>
      <c r="E11" s="17"/>
      <c r="F11" s="13"/>
      <c r="G11" s="13"/>
      <c r="H11" s="25"/>
      <c r="I11" s="14"/>
      <c r="J11" s="74"/>
      <c r="K11" s="16"/>
      <c r="L11" s="11"/>
      <c r="M11" s="17"/>
      <c r="N11" s="13"/>
      <c r="O11" s="13"/>
      <c r="P11" s="25"/>
      <c r="Q11" s="14"/>
      <c r="R11" s="16"/>
      <c r="S11" s="16"/>
      <c r="T11" s="11"/>
      <c r="U11" s="17"/>
      <c r="V11" s="13"/>
      <c r="W11" s="13"/>
      <c r="X11" s="25"/>
      <c r="Y11" s="14"/>
      <c r="Z11" s="16"/>
      <c r="AA11" s="16"/>
      <c r="AB11" s="11"/>
      <c r="AC11" s="17"/>
      <c r="AD11" s="13"/>
      <c r="AE11" s="13"/>
      <c r="AF11" s="25"/>
      <c r="AG11" s="14"/>
      <c r="AH11" s="16"/>
      <c r="AI11" s="16"/>
      <c r="AJ11" s="11"/>
      <c r="AK11" s="17"/>
      <c r="AL11" s="13"/>
      <c r="AM11" s="13"/>
      <c r="AN11" s="25"/>
      <c r="AO11" s="14"/>
      <c r="AP11" s="16"/>
      <c r="AQ11" s="16"/>
      <c r="AR11" s="11"/>
      <c r="AS11" s="17"/>
      <c r="AT11" s="13"/>
      <c r="AU11" s="13"/>
      <c r="AV11" s="25"/>
      <c r="AW11" s="14"/>
      <c r="AX11" s="16"/>
      <c r="AY11" s="16"/>
      <c r="AZ11" s="11"/>
      <c r="BA11" s="17"/>
      <c r="BB11" s="13"/>
      <c r="BC11" s="13"/>
      <c r="BD11" s="25"/>
      <c r="BE11" s="14"/>
      <c r="BF11" s="16"/>
      <c r="BG11" s="16"/>
      <c r="BH11" s="11"/>
      <c r="BI11" s="17"/>
      <c r="BJ11" s="13"/>
      <c r="BK11" s="13"/>
      <c r="BL11" s="25"/>
      <c r="BM11" s="14"/>
      <c r="BN11" s="16"/>
      <c r="BO11" s="16"/>
      <c r="BP11" s="11"/>
      <c r="BQ11" s="17"/>
      <c r="BR11" s="13"/>
      <c r="BS11" s="13"/>
      <c r="BT11" s="25"/>
      <c r="BU11" s="14"/>
      <c r="BV11" s="16"/>
      <c r="BW11" s="16"/>
      <c r="BX11" s="11"/>
      <c r="BY11" s="17"/>
      <c r="BZ11" s="13"/>
      <c r="CA11" s="13"/>
      <c r="CB11" s="25"/>
      <c r="CC11" s="14"/>
      <c r="CD11" s="16"/>
      <c r="CE11" s="16"/>
      <c r="CF11" s="11"/>
      <c r="CG11" s="17"/>
      <c r="CH11" s="13"/>
      <c r="CI11" s="13"/>
      <c r="CJ11" s="25"/>
      <c r="CK11" s="14"/>
      <c r="CL11" s="16"/>
      <c r="CM11" s="16"/>
      <c r="CN11" s="11"/>
      <c r="CO11" s="17"/>
      <c r="CP11" s="13"/>
      <c r="CQ11" s="13"/>
      <c r="CR11" s="25"/>
    </row>
    <row r="12" spans="1:96" s="15" customFormat="1" ht="15.75" customHeight="1">
      <c r="A12" s="26"/>
      <c r="B12" s="75"/>
      <c r="C12" s="16"/>
      <c r="D12" s="11"/>
      <c r="E12" s="17"/>
      <c r="F12" s="13"/>
      <c r="G12" s="13"/>
      <c r="H12" s="25"/>
      <c r="I12" s="14"/>
      <c r="J12" s="74"/>
      <c r="K12" s="16"/>
      <c r="L12" s="11"/>
      <c r="M12" s="17"/>
      <c r="N12" s="13"/>
      <c r="O12" s="13"/>
      <c r="P12" s="25"/>
      <c r="Q12" s="14"/>
      <c r="R12" s="16"/>
      <c r="S12" s="16"/>
      <c r="T12" s="11"/>
      <c r="U12" s="17"/>
      <c r="V12" s="13"/>
      <c r="W12" s="13"/>
      <c r="X12" s="25"/>
      <c r="Y12" s="14"/>
      <c r="Z12" s="16"/>
      <c r="AA12" s="16"/>
      <c r="AB12" s="11"/>
      <c r="AC12" s="17"/>
      <c r="AD12" s="13"/>
      <c r="AE12" s="13"/>
      <c r="AF12" s="25"/>
      <c r="AG12" s="14"/>
      <c r="AH12" s="16"/>
      <c r="AI12" s="16"/>
      <c r="AJ12" s="11"/>
      <c r="AK12" s="17"/>
      <c r="AL12" s="13"/>
      <c r="AM12" s="13"/>
      <c r="AN12" s="25"/>
      <c r="AO12" s="14"/>
      <c r="AP12" s="16"/>
      <c r="AQ12" s="16"/>
      <c r="AR12" s="11"/>
      <c r="AS12" s="17"/>
      <c r="AT12" s="13"/>
      <c r="AU12" s="13"/>
      <c r="AV12" s="25"/>
      <c r="AW12" s="14"/>
      <c r="AX12" s="16"/>
      <c r="AY12" s="16"/>
      <c r="AZ12" s="11"/>
      <c r="BA12" s="17"/>
      <c r="BB12" s="13"/>
      <c r="BC12" s="13"/>
      <c r="BD12" s="25"/>
      <c r="BE12" s="14"/>
      <c r="BF12" s="16"/>
      <c r="BG12" s="16"/>
      <c r="BH12" s="11"/>
      <c r="BI12" s="17"/>
      <c r="BJ12" s="13"/>
      <c r="BK12" s="13"/>
      <c r="BL12" s="25"/>
      <c r="BM12" s="14"/>
      <c r="BN12" s="16"/>
      <c r="BO12" s="16"/>
      <c r="BP12" s="11"/>
      <c r="BQ12" s="17"/>
      <c r="BR12" s="13"/>
      <c r="BS12" s="13"/>
      <c r="BT12" s="25"/>
      <c r="BU12" s="14"/>
      <c r="BV12" s="16"/>
      <c r="BW12" s="16"/>
      <c r="BX12" s="11"/>
      <c r="BY12" s="17"/>
      <c r="BZ12" s="13"/>
      <c r="CA12" s="13"/>
      <c r="CB12" s="25"/>
      <c r="CC12" s="14"/>
      <c r="CD12" s="16"/>
      <c r="CE12" s="16"/>
      <c r="CF12" s="11"/>
      <c r="CG12" s="17"/>
      <c r="CH12" s="13"/>
      <c r="CI12" s="13"/>
      <c r="CJ12" s="25"/>
      <c r="CK12" s="14"/>
      <c r="CL12" s="16"/>
      <c r="CM12" s="16"/>
      <c r="CN12" s="11"/>
      <c r="CO12" s="17"/>
      <c r="CP12" s="13"/>
      <c r="CQ12" s="13"/>
      <c r="CR12" s="25"/>
    </row>
    <row r="13" spans="1:96" s="15" customFormat="1" ht="15.75" customHeight="1">
      <c r="A13" s="9"/>
      <c r="B13" s="75"/>
      <c r="C13" s="16"/>
      <c r="D13" s="11"/>
      <c r="E13" s="17"/>
      <c r="F13" s="13"/>
      <c r="G13" s="13"/>
      <c r="H13" s="25"/>
      <c r="I13" s="14"/>
      <c r="J13" s="74"/>
      <c r="K13" s="16"/>
      <c r="L13" s="11"/>
      <c r="M13" s="17"/>
      <c r="N13" s="13"/>
      <c r="O13" s="13"/>
      <c r="P13" s="25"/>
      <c r="Q13" s="14"/>
      <c r="R13" s="16"/>
      <c r="S13" s="16"/>
      <c r="T13" s="11"/>
      <c r="U13" s="17"/>
      <c r="V13" s="13"/>
      <c r="W13" s="13"/>
      <c r="X13" s="25"/>
      <c r="Y13" s="14"/>
      <c r="Z13" s="16"/>
      <c r="AA13" s="16"/>
      <c r="AB13" s="11"/>
      <c r="AC13" s="17"/>
      <c r="AD13" s="13"/>
      <c r="AE13" s="13"/>
      <c r="AF13" s="25"/>
      <c r="AG13" s="14"/>
      <c r="AH13" s="16"/>
      <c r="AI13" s="16"/>
      <c r="AJ13" s="11"/>
      <c r="AK13" s="17"/>
      <c r="AL13" s="13"/>
      <c r="AM13" s="13"/>
      <c r="AN13" s="25"/>
      <c r="AO13" s="14"/>
      <c r="AP13" s="16"/>
      <c r="AQ13" s="16"/>
      <c r="AR13" s="11"/>
      <c r="AS13" s="17"/>
      <c r="AT13" s="13"/>
      <c r="AU13" s="13"/>
      <c r="AV13" s="25"/>
      <c r="AW13" s="14"/>
      <c r="AX13" s="16"/>
      <c r="AY13" s="16"/>
      <c r="AZ13" s="11"/>
      <c r="BA13" s="17"/>
      <c r="BB13" s="13"/>
      <c r="BC13" s="13"/>
      <c r="BD13" s="25"/>
      <c r="BE13" s="14"/>
      <c r="BF13" s="16"/>
      <c r="BG13" s="16"/>
      <c r="BH13" s="11"/>
      <c r="BI13" s="17"/>
      <c r="BJ13" s="13"/>
      <c r="BK13" s="13"/>
      <c r="BL13" s="25"/>
      <c r="BM13" s="14"/>
      <c r="BN13" s="16"/>
      <c r="BO13" s="16"/>
      <c r="BP13" s="11"/>
      <c r="BQ13" s="17"/>
      <c r="BR13" s="13"/>
      <c r="BS13" s="13"/>
      <c r="BT13" s="25"/>
      <c r="BU13" s="14"/>
      <c r="BV13" s="16"/>
      <c r="BW13" s="16"/>
      <c r="BX13" s="11"/>
      <c r="BY13" s="17"/>
      <c r="BZ13" s="13"/>
      <c r="CA13" s="13"/>
      <c r="CB13" s="25"/>
      <c r="CC13" s="14"/>
      <c r="CD13" s="16"/>
      <c r="CE13" s="16"/>
      <c r="CF13" s="11"/>
      <c r="CG13" s="17"/>
      <c r="CH13" s="13"/>
      <c r="CI13" s="13"/>
      <c r="CJ13" s="25"/>
      <c r="CK13" s="14"/>
      <c r="CL13" s="16"/>
      <c r="CM13" s="16"/>
      <c r="CN13" s="11"/>
      <c r="CO13" s="17"/>
      <c r="CP13" s="13"/>
      <c r="CQ13" s="13"/>
      <c r="CR13" s="25"/>
    </row>
    <row r="14" spans="1:96" s="15" customFormat="1" ht="15.75" customHeight="1">
      <c r="A14" s="9"/>
      <c r="B14" s="75"/>
      <c r="C14" s="16"/>
      <c r="D14" s="11"/>
      <c r="E14" s="17"/>
      <c r="F14" s="13"/>
      <c r="G14" s="13"/>
      <c r="H14" s="25"/>
      <c r="I14" s="14"/>
      <c r="J14" s="74"/>
      <c r="K14" s="16"/>
      <c r="L14" s="11"/>
      <c r="M14" s="17"/>
      <c r="N14" s="13"/>
      <c r="O14" s="13"/>
      <c r="P14" s="25"/>
      <c r="Q14" s="14"/>
      <c r="R14" s="16"/>
      <c r="S14" s="16"/>
      <c r="T14" s="11"/>
      <c r="U14" s="17"/>
      <c r="V14" s="13"/>
      <c r="W14" s="13"/>
      <c r="X14" s="25"/>
      <c r="Y14" s="14"/>
      <c r="Z14" s="16"/>
      <c r="AA14" s="16"/>
      <c r="AB14" s="11"/>
      <c r="AC14" s="17"/>
      <c r="AD14" s="13"/>
      <c r="AE14" s="13"/>
      <c r="AF14" s="25"/>
      <c r="AG14" s="14"/>
      <c r="AH14" s="16"/>
      <c r="AI14" s="16"/>
      <c r="AJ14" s="11"/>
      <c r="AK14" s="17"/>
      <c r="AL14" s="13"/>
      <c r="AM14" s="13"/>
      <c r="AN14" s="25"/>
      <c r="AO14" s="14"/>
      <c r="AP14" s="16"/>
      <c r="AQ14" s="16"/>
      <c r="AR14" s="11"/>
      <c r="AS14" s="17"/>
      <c r="AT14" s="13"/>
      <c r="AU14" s="13"/>
      <c r="AV14" s="25"/>
      <c r="AW14" s="14"/>
      <c r="AX14" s="16"/>
      <c r="AY14" s="16"/>
      <c r="AZ14" s="11"/>
      <c r="BA14" s="17"/>
      <c r="BB14" s="13"/>
      <c r="BC14" s="13"/>
      <c r="BD14" s="25"/>
      <c r="BE14" s="14"/>
      <c r="BF14" s="16"/>
      <c r="BG14" s="16"/>
      <c r="BH14" s="11"/>
      <c r="BI14" s="17"/>
      <c r="BJ14" s="13"/>
      <c r="BK14" s="13"/>
      <c r="BL14" s="25"/>
      <c r="BM14" s="14"/>
      <c r="BN14" s="16"/>
      <c r="BO14" s="16"/>
      <c r="BP14" s="11"/>
      <c r="BQ14" s="17"/>
      <c r="BR14" s="13"/>
      <c r="BS14" s="13"/>
      <c r="BT14" s="25"/>
      <c r="BU14" s="14"/>
      <c r="BV14" s="16"/>
      <c r="BW14" s="16"/>
      <c r="BX14" s="11"/>
      <c r="BY14" s="17"/>
      <c r="BZ14" s="13"/>
      <c r="CA14" s="13"/>
      <c r="CB14" s="25"/>
      <c r="CC14" s="14"/>
      <c r="CD14" s="16"/>
      <c r="CE14" s="16"/>
      <c r="CF14" s="11"/>
      <c r="CG14" s="17"/>
      <c r="CH14" s="13"/>
      <c r="CI14" s="13"/>
      <c r="CJ14" s="25"/>
      <c r="CK14" s="14"/>
      <c r="CL14" s="16"/>
      <c r="CM14" s="16"/>
      <c r="CN14" s="11"/>
      <c r="CO14" s="17"/>
      <c r="CP14" s="13"/>
      <c r="CQ14" s="13"/>
      <c r="CR14" s="25"/>
    </row>
    <row r="15" spans="1:96" s="15" customFormat="1" ht="15.75" customHeight="1">
      <c r="A15" s="9"/>
      <c r="B15" s="75"/>
      <c r="C15" s="16"/>
      <c r="D15" s="11"/>
      <c r="E15" s="12"/>
      <c r="F15" s="13"/>
      <c r="G15" s="13"/>
      <c r="H15" s="25"/>
      <c r="I15" s="14"/>
      <c r="J15" s="74"/>
      <c r="K15" s="16"/>
      <c r="L15" s="11"/>
      <c r="M15" s="12"/>
      <c r="N15" s="13"/>
      <c r="O15" s="13"/>
      <c r="P15" s="25"/>
      <c r="Q15" s="14"/>
      <c r="R15" s="10"/>
      <c r="S15" s="10"/>
      <c r="T15" s="11"/>
      <c r="U15" s="12"/>
      <c r="V15" s="13"/>
      <c r="W15" s="13"/>
      <c r="X15" s="25"/>
      <c r="Y15" s="14"/>
      <c r="Z15" s="10"/>
      <c r="AA15" s="10"/>
      <c r="AB15" s="11"/>
      <c r="AC15" s="12"/>
      <c r="AD15" s="13"/>
      <c r="AE15" s="13"/>
      <c r="AF15" s="25"/>
      <c r="AG15" s="14"/>
      <c r="AH15" s="10"/>
      <c r="AI15" s="10"/>
      <c r="AJ15" s="11"/>
      <c r="AK15" s="12"/>
      <c r="AL15" s="13"/>
      <c r="AM15" s="13"/>
      <c r="AN15" s="25"/>
      <c r="AO15" s="14"/>
      <c r="AP15" s="10"/>
      <c r="AQ15" s="10"/>
      <c r="AR15" s="11"/>
      <c r="AS15" s="12"/>
      <c r="AT15" s="13"/>
      <c r="AU15" s="13"/>
      <c r="AV15" s="25"/>
      <c r="AW15" s="14"/>
      <c r="AX15" s="10"/>
      <c r="AY15" s="10"/>
      <c r="AZ15" s="11"/>
      <c r="BA15" s="12"/>
      <c r="BB15" s="13"/>
      <c r="BC15" s="13"/>
      <c r="BD15" s="25"/>
      <c r="BE15" s="14"/>
      <c r="BF15" s="10"/>
      <c r="BG15" s="10"/>
      <c r="BH15" s="11"/>
      <c r="BI15" s="12"/>
      <c r="BJ15" s="13"/>
      <c r="BK15" s="13"/>
      <c r="BL15" s="25"/>
      <c r="BM15" s="14"/>
      <c r="BN15" s="10"/>
      <c r="BO15" s="10"/>
      <c r="BP15" s="11"/>
      <c r="BQ15" s="12"/>
      <c r="BR15" s="13"/>
      <c r="BS15" s="13"/>
      <c r="BT15" s="25"/>
      <c r="BU15" s="14"/>
      <c r="BV15" s="10"/>
      <c r="BW15" s="10"/>
      <c r="BX15" s="11"/>
      <c r="BY15" s="12"/>
      <c r="BZ15" s="13"/>
      <c r="CA15" s="13"/>
      <c r="CB15" s="25"/>
      <c r="CC15" s="14"/>
      <c r="CD15" s="10"/>
      <c r="CE15" s="10"/>
      <c r="CF15" s="11"/>
      <c r="CG15" s="12"/>
      <c r="CH15" s="13"/>
      <c r="CI15" s="13"/>
      <c r="CJ15" s="25"/>
      <c r="CK15" s="14"/>
      <c r="CL15" s="10"/>
      <c r="CM15" s="10"/>
      <c r="CN15" s="11"/>
      <c r="CO15" s="12"/>
      <c r="CP15" s="13"/>
      <c r="CQ15" s="13"/>
      <c r="CR15" s="25"/>
    </row>
    <row r="16" spans="1:96" s="15" customFormat="1" ht="15.75" customHeight="1">
      <c r="A16" s="9"/>
      <c r="B16" s="16"/>
      <c r="C16" s="16"/>
      <c r="D16" s="11"/>
      <c r="E16" s="12"/>
      <c r="F16" s="13"/>
      <c r="G16" s="13"/>
      <c r="H16" s="25"/>
      <c r="I16" s="14"/>
      <c r="J16" s="16"/>
      <c r="K16" s="16"/>
      <c r="L16" s="11"/>
      <c r="M16" s="17"/>
      <c r="N16" s="13"/>
      <c r="O16" s="13"/>
      <c r="P16" s="25"/>
      <c r="Q16" s="14"/>
      <c r="R16" s="16"/>
      <c r="S16" s="16"/>
      <c r="T16" s="11"/>
      <c r="U16" s="12"/>
      <c r="V16" s="13"/>
      <c r="W16" s="13"/>
      <c r="X16" s="25"/>
      <c r="Y16" s="14"/>
      <c r="Z16" s="16"/>
      <c r="AA16" s="16"/>
      <c r="AB16" s="11"/>
      <c r="AC16" s="12"/>
      <c r="AD16" s="13"/>
      <c r="AE16" s="13"/>
      <c r="AF16" s="25"/>
      <c r="AG16" s="14"/>
      <c r="AH16" s="16"/>
      <c r="AI16" s="16"/>
      <c r="AJ16" s="11"/>
      <c r="AK16" s="12"/>
      <c r="AL16" s="13"/>
      <c r="AM16" s="13"/>
      <c r="AN16" s="25"/>
      <c r="AO16" s="14"/>
      <c r="AP16" s="16"/>
      <c r="AQ16" s="16"/>
      <c r="AR16" s="11"/>
      <c r="AS16" s="12"/>
      <c r="AT16" s="13"/>
      <c r="AU16" s="13"/>
      <c r="AV16" s="25"/>
      <c r="AW16" s="14"/>
      <c r="AX16" s="16"/>
      <c r="AY16" s="16"/>
      <c r="AZ16" s="11"/>
      <c r="BA16" s="12"/>
      <c r="BB16" s="13"/>
      <c r="BC16" s="13"/>
      <c r="BD16" s="25"/>
      <c r="BE16" s="14"/>
      <c r="BF16" s="16"/>
      <c r="BG16" s="16"/>
      <c r="BH16" s="11"/>
      <c r="BI16" s="12"/>
      <c r="BJ16" s="13"/>
      <c r="BK16" s="13"/>
      <c r="BL16" s="25"/>
      <c r="BM16" s="14"/>
      <c r="BN16" s="16"/>
      <c r="BO16" s="16"/>
      <c r="BP16" s="11"/>
      <c r="BQ16" s="12"/>
      <c r="BR16" s="13"/>
      <c r="BS16" s="13"/>
      <c r="BT16" s="25"/>
      <c r="BU16" s="14"/>
      <c r="BV16" s="16"/>
      <c r="BW16" s="16"/>
      <c r="BX16" s="11"/>
      <c r="BY16" s="12"/>
      <c r="BZ16" s="13"/>
      <c r="CA16" s="13"/>
      <c r="CB16" s="25"/>
      <c r="CC16" s="14"/>
      <c r="CD16" s="16"/>
      <c r="CE16" s="16"/>
      <c r="CF16" s="11"/>
      <c r="CG16" s="12"/>
      <c r="CH16" s="13"/>
      <c r="CI16" s="13"/>
      <c r="CJ16" s="25"/>
      <c r="CK16" s="14"/>
      <c r="CL16" s="16"/>
      <c r="CM16" s="16"/>
      <c r="CN16" s="11"/>
      <c r="CO16" s="12"/>
      <c r="CP16" s="13"/>
      <c r="CQ16" s="13"/>
      <c r="CR16" s="25"/>
    </row>
    <row r="17" spans="1:96" s="15" customFormat="1" ht="15.75" customHeight="1">
      <c r="A17" s="9"/>
      <c r="B17" s="16"/>
      <c r="C17" s="16"/>
      <c r="D17" s="11"/>
      <c r="E17" s="12"/>
      <c r="F17" s="13"/>
      <c r="G17" s="13"/>
      <c r="H17" s="25"/>
      <c r="I17" s="14"/>
      <c r="J17" s="16"/>
      <c r="K17" s="16"/>
      <c r="L17" s="11"/>
      <c r="M17" s="12"/>
      <c r="N17" s="13"/>
      <c r="O17" s="13"/>
      <c r="P17" s="25"/>
      <c r="Q17" s="14"/>
      <c r="R17" s="16"/>
      <c r="S17" s="16"/>
      <c r="T17" s="11"/>
      <c r="U17" s="12"/>
      <c r="V17" s="13"/>
      <c r="W17" s="13"/>
      <c r="X17" s="25"/>
      <c r="Y17" s="14"/>
      <c r="Z17" s="16"/>
      <c r="AA17" s="16"/>
      <c r="AB17" s="11"/>
      <c r="AC17" s="12"/>
      <c r="AD17" s="13"/>
      <c r="AE17" s="13"/>
      <c r="AF17" s="25"/>
      <c r="AG17" s="14"/>
      <c r="AH17" s="16"/>
      <c r="AI17" s="16"/>
      <c r="AJ17" s="11"/>
      <c r="AK17" s="12"/>
      <c r="AL17" s="13"/>
      <c r="AM17" s="13"/>
      <c r="AN17" s="25"/>
      <c r="AO17" s="14"/>
      <c r="AP17" s="16"/>
      <c r="AQ17" s="16"/>
      <c r="AR17" s="11"/>
      <c r="AS17" s="12"/>
      <c r="AT17" s="13"/>
      <c r="AU17" s="13"/>
      <c r="AV17" s="25"/>
      <c r="AW17" s="14"/>
      <c r="AX17" s="16"/>
      <c r="AY17" s="16"/>
      <c r="AZ17" s="11"/>
      <c r="BA17" s="12"/>
      <c r="BB17" s="13"/>
      <c r="BC17" s="13"/>
      <c r="BD17" s="25"/>
      <c r="BE17" s="14"/>
      <c r="BF17" s="16"/>
      <c r="BG17" s="16"/>
      <c r="BH17" s="11"/>
      <c r="BI17" s="12"/>
      <c r="BJ17" s="13"/>
      <c r="BK17" s="13"/>
      <c r="BL17" s="25"/>
      <c r="BM17" s="14"/>
      <c r="BN17" s="16"/>
      <c r="BO17" s="16"/>
      <c r="BP17" s="11"/>
      <c r="BQ17" s="12"/>
      <c r="BR17" s="13"/>
      <c r="BS17" s="13"/>
      <c r="BT17" s="25"/>
      <c r="BU17" s="14"/>
      <c r="BV17" s="16"/>
      <c r="BW17" s="16"/>
      <c r="BX17" s="11"/>
      <c r="BY17" s="12"/>
      <c r="BZ17" s="13"/>
      <c r="CA17" s="13"/>
      <c r="CB17" s="25"/>
      <c r="CC17" s="14"/>
      <c r="CD17" s="16"/>
      <c r="CE17" s="16"/>
      <c r="CF17" s="11"/>
      <c r="CG17" s="12"/>
      <c r="CH17" s="13"/>
      <c r="CI17" s="13"/>
      <c r="CJ17" s="25"/>
      <c r="CK17" s="14"/>
      <c r="CL17" s="16"/>
      <c r="CM17" s="16"/>
      <c r="CN17" s="11"/>
      <c r="CO17" s="12"/>
      <c r="CP17" s="13"/>
      <c r="CQ17" s="13"/>
      <c r="CR17" s="25"/>
    </row>
    <row r="18" spans="1:96" s="15" customFormat="1" ht="15.75" customHeight="1">
      <c r="A18" s="9"/>
      <c r="B18" s="16"/>
      <c r="C18" s="16"/>
      <c r="D18" s="11"/>
      <c r="E18" s="12"/>
      <c r="F18" s="13"/>
      <c r="G18" s="13"/>
      <c r="H18" s="25"/>
      <c r="I18" s="14"/>
      <c r="J18" s="16"/>
      <c r="K18" s="16"/>
      <c r="L18" s="11"/>
      <c r="M18" s="12"/>
      <c r="N18" s="13"/>
      <c r="O18" s="13"/>
      <c r="P18" s="25"/>
      <c r="Q18" s="14"/>
      <c r="R18" s="16"/>
      <c r="S18" s="16"/>
      <c r="T18" s="11"/>
      <c r="U18" s="12"/>
      <c r="V18" s="13"/>
      <c r="W18" s="13"/>
      <c r="X18" s="25"/>
      <c r="Y18" s="14"/>
      <c r="Z18" s="16"/>
      <c r="AA18" s="16"/>
      <c r="AB18" s="11"/>
      <c r="AC18" s="12"/>
      <c r="AD18" s="13"/>
      <c r="AE18" s="13"/>
      <c r="AF18" s="25"/>
      <c r="AG18" s="14"/>
      <c r="AH18" s="16"/>
      <c r="AI18" s="16"/>
      <c r="AJ18" s="11"/>
      <c r="AK18" s="12"/>
      <c r="AL18" s="13"/>
      <c r="AM18" s="13"/>
      <c r="AN18" s="25"/>
      <c r="AO18" s="14"/>
      <c r="AP18" s="16"/>
      <c r="AQ18" s="16"/>
      <c r="AR18" s="11"/>
      <c r="AS18" s="12"/>
      <c r="AT18" s="13"/>
      <c r="AU18" s="13"/>
      <c r="AV18" s="25"/>
      <c r="AW18" s="14"/>
      <c r="AX18" s="16"/>
      <c r="AY18" s="16"/>
      <c r="AZ18" s="11"/>
      <c r="BA18" s="12"/>
      <c r="BB18" s="13"/>
      <c r="BC18" s="13"/>
      <c r="BD18" s="25"/>
      <c r="BE18" s="14"/>
      <c r="BF18" s="16"/>
      <c r="BG18" s="16"/>
      <c r="BH18" s="11"/>
      <c r="BI18" s="12"/>
      <c r="BJ18" s="13"/>
      <c r="BK18" s="13"/>
      <c r="BL18" s="25"/>
      <c r="BM18" s="14"/>
      <c r="BN18" s="16"/>
      <c r="BO18" s="16"/>
      <c r="BP18" s="11"/>
      <c r="BQ18" s="12"/>
      <c r="BR18" s="13"/>
      <c r="BS18" s="13"/>
      <c r="BT18" s="25"/>
      <c r="BU18" s="14"/>
      <c r="BV18" s="16"/>
      <c r="BW18" s="16"/>
      <c r="BX18" s="11"/>
      <c r="BY18" s="12"/>
      <c r="BZ18" s="13"/>
      <c r="CA18" s="13"/>
      <c r="CB18" s="25"/>
      <c r="CC18" s="14"/>
      <c r="CD18" s="16"/>
      <c r="CE18" s="16"/>
      <c r="CF18" s="11"/>
      <c r="CG18" s="12"/>
      <c r="CH18" s="13"/>
      <c r="CI18" s="13"/>
      <c r="CJ18" s="25"/>
      <c r="CK18" s="14"/>
      <c r="CL18" s="16"/>
      <c r="CM18" s="16"/>
      <c r="CN18" s="11"/>
      <c r="CO18" s="12"/>
      <c r="CP18" s="13"/>
      <c r="CQ18" s="13"/>
      <c r="CR18" s="25"/>
    </row>
    <row r="19" spans="1:96" s="15" customFormat="1" ht="15.75" customHeight="1">
      <c r="A19" s="9"/>
      <c r="B19" s="16"/>
      <c r="C19" s="16"/>
      <c r="D19" s="11"/>
      <c r="E19" s="12"/>
      <c r="F19" s="13"/>
      <c r="G19" s="13"/>
      <c r="H19" s="25"/>
      <c r="I19" s="14"/>
      <c r="J19" s="16"/>
      <c r="K19" s="16"/>
      <c r="L19" s="11"/>
      <c r="M19" s="12"/>
      <c r="N19" s="13"/>
      <c r="O19" s="13"/>
      <c r="P19" s="25"/>
      <c r="Q19" s="14"/>
      <c r="R19" s="16"/>
      <c r="S19" s="16"/>
      <c r="T19" s="11"/>
      <c r="U19" s="12"/>
      <c r="V19" s="13"/>
      <c r="W19" s="13"/>
      <c r="X19" s="25"/>
      <c r="Y19" s="14"/>
      <c r="Z19" s="16"/>
      <c r="AA19" s="16"/>
      <c r="AB19" s="11"/>
      <c r="AC19" s="12"/>
      <c r="AD19" s="13"/>
      <c r="AE19" s="13"/>
      <c r="AF19" s="25"/>
      <c r="AG19" s="14"/>
      <c r="AH19" s="16"/>
      <c r="AI19" s="16"/>
      <c r="AJ19" s="11"/>
      <c r="AK19" s="12"/>
      <c r="AL19" s="13"/>
      <c r="AM19" s="13"/>
      <c r="AN19" s="25"/>
      <c r="AO19" s="14"/>
      <c r="AP19" s="16"/>
      <c r="AQ19" s="16"/>
      <c r="AR19" s="11"/>
      <c r="AS19" s="12"/>
      <c r="AT19" s="13"/>
      <c r="AU19" s="13"/>
      <c r="AV19" s="25"/>
      <c r="AW19" s="14"/>
      <c r="AX19" s="16"/>
      <c r="AY19" s="16"/>
      <c r="AZ19" s="11"/>
      <c r="BA19" s="12"/>
      <c r="BB19" s="13"/>
      <c r="BC19" s="13"/>
      <c r="BD19" s="25"/>
      <c r="BE19" s="14"/>
      <c r="BF19" s="16"/>
      <c r="BG19" s="16"/>
      <c r="BH19" s="11"/>
      <c r="BI19" s="12"/>
      <c r="BJ19" s="13"/>
      <c r="BK19" s="13"/>
      <c r="BL19" s="25"/>
      <c r="BM19" s="14"/>
      <c r="BN19" s="16"/>
      <c r="BO19" s="16"/>
      <c r="BP19" s="11"/>
      <c r="BQ19" s="12"/>
      <c r="BR19" s="13"/>
      <c r="BS19" s="13"/>
      <c r="BT19" s="25"/>
      <c r="BU19" s="14"/>
      <c r="BV19" s="16"/>
      <c r="BW19" s="16"/>
      <c r="BX19" s="11"/>
      <c r="BY19" s="12"/>
      <c r="BZ19" s="13"/>
      <c r="CA19" s="13"/>
      <c r="CB19" s="25"/>
      <c r="CC19" s="14"/>
      <c r="CD19" s="16"/>
      <c r="CE19" s="16"/>
      <c r="CF19" s="11"/>
      <c r="CG19" s="12"/>
      <c r="CH19" s="13"/>
      <c r="CI19" s="13"/>
      <c r="CJ19" s="25"/>
      <c r="CK19" s="14"/>
      <c r="CL19" s="16"/>
      <c r="CM19" s="16"/>
      <c r="CN19" s="11"/>
      <c r="CO19" s="12"/>
      <c r="CP19" s="13"/>
      <c r="CQ19" s="13"/>
      <c r="CR19" s="25"/>
    </row>
    <row r="20" spans="1:96" s="15" customFormat="1" ht="15.75" customHeight="1">
      <c r="A20" s="9"/>
      <c r="B20" s="16"/>
      <c r="C20" s="16"/>
      <c r="D20" s="11"/>
      <c r="E20" s="17"/>
      <c r="F20" s="13"/>
      <c r="G20" s="13"/>
      <c r="H20" s="25"/>
      <c r="I20" s="14"/>
      <c r="J20" s="16"/>
      <c r="K20" s="16"/>
      <c r="L20" s="11"/>
      <c r="M20" s="12"/>
      <c r="N20" s="13"/>
      <c r="O20" s="13"/>
      <c r="P20" s="25"/>
      <c r="Q20" s="14"/>
      <c r="R20" s="16"/>
      <c r="S20" s="16"/>
      <c r="T20" s="11"/>
      <c r="U20" s="17"/>
      <c r="V20" s="13"/>
      <c r="W20" s="13"/>
      <c r="X20" s="25"/>
      <c r="Y20" s="14"/>
      <c r="Z20" s="16"/>
      <c r="AA20" s="16"/>
      <c r="AB20" s="11"/>
      <c r="AC20" s="17"/>
      <c r="AD20" s="13"/>
      <c r="AE20" s="13"/>
      <c r="AF20" s="25"/>
      <c r="AG20" s="14"/>
      <c r="AH20" s="16"/>
      <c r="AI20" s="16"/>
      <c r="AJ20" s="11"/>
      <c r="AK20" s="17"/>
      <c r="AL20" s="13"/>
      <c r="AM20" s="13"/>
      <c r="AN20" s="25"/>
      <c r="AO20" s="14"/>
      <c r="AP20" s="16"/>
      <c r="AQ20" s="16"/>
      <c r="AR20" s="11"/>
      <c r="AS20" s="17"/>
      <c r="AT20" s="13"/>
      <c r="AU20" s="13"/>
      <c r="AV20" s="25"/>
      <c r="AW20" s="14"/>
      <c r="AX20" s="16"/>
      <c r="AY20" s="16"/>
      <c r="AZ20" s="11"/>
      <c r="BA20" s="17"/>
      <c r="BB20" s="13"/>
      <c r="BC20" s="13"/>
      <c r="BD20" s="25"/>
      <c r="BE20" s="14"/>
      <c r="BF20" s="16"/>
      <c r="BG20" s="16"/>
      <c r="BH20" s="11"/>
      <c r="BI20" s="17"/>
      <c r="BJ20" s="13"/>
      <c r="BK20" s="13"/>
      <c r="BL20" s="25"/>
      <c r="BM20" s="14"/>
      <c r="BN20" s="16"/>
      <c r="BO20" s="16"/>
      <c r="BP20" s="11"/>
      <c r="BQ20" s="17"/>
      <c r="BR20" s="13"/>
      <c r="BS20" s="13"/>
      <c r="BT20" s="25"/>
      <c r="BU20" s="14"/>
      <c r="BV20" s="16"/>
      <c r="BW20" s="16"/>
      <c r="BX20" s="11"/>
      <c r="BY20" s="17"/>
      <c r="BZ20" s="13"/>
      <c r="CA20" s="13"/>
      <c r="CB20" s="25"/>
      <c r="CC20" s="14"/>
      <c r="CD20" s="16"/>
      <c r="CE20" s="16"/>
      <c r="CF20" s="11"/>
      <c r="CG20" s="17"/>
      <c r="CH20" s="13"/>
      <c r="CI20" s="13"/>
      <c r="CJ20" s="25"/>
      <c r="CK20" s="14"/>
      <c r="CL20" s="16"/>
      <c r="CM20" s="16"/>
      <c r="CN20" s="11"/>
      <c r="CO20" s="17"/>
      <c r="CP20" s="13"/>
      <c r="CQ20" s="13"/>
      <c r="CR20" s="25"/>
    </row>
    <row r="21" spans="1:96" s="15" customFormat="1" ht="15.75" customHeight="1">
      <c r="A21" s="9"/>
      <c r="B21" s="16"/>
      <c r="C21" s="16"/>
      <c r="D21" s="11"/>
      <c r="E21" s="17"/>
      <c r="F21" s="13"/>
      <c r="G21" s="13"/>
      <c r="H21" s="25"/>
      <c r="I21" s="14"/>
      <c r="J21" s="16"/>
      <c r="K21" s="16"/>
      <c r="L21" s="11"/>
      <c r="M21" s="12"/>
      <c r="N21" s="13"/>
      <c r="O21" s="13"/>
      <c r="P21" s="25"/>
      <c r="Q21" s="14"/>
      <c r="R21" s="16"/>
      <c r="S21" s="16"/>
      <c r="T21" s="11"/>
      <c r="U21" s="17"/>
      <c r="V21" s="13"/>
      <c r="W21" s="13"/>
      <c r="X21" s="25"/>
      <c r="Y21" s="14"/>
      <c r="Z21" s="16"/>
      <c r="AA21" s="16"/>
      <c r="AB21" s="11"/>
      <c r="AC21" s="17"/>
      <c r="AD21" s="13"/>
      <c r="AE21" s="13"/>
      <c r="AF21" s="25"/>
      <c r="AG21" s="14"/>
      <c r="AH21" s="16"/>
      <c r="AI21" s="16"/>
      <c r="AJ21" s="11"/>
      <c r="AK21" s="17"/>
      <c r="AL21" s="13"/>
      <c r="AM21" s="13"/>
      <c r="AN21" s="25"/>
      <c r="AO21" s="14"/>
      <c r="AP21" s="16"/>
      <c r="AQ21" s="16"/>
      <c r="AR21" s="11"/>
      <c r="AS21" s="17"/>
      <c r="AT21" s="13"/>
      <c r="AU21" s="13"/>
      <c r="AV21" s="25"/>
      <c r="AW21" s="14"/>
      <c r="AX21" s="16"/>
      <c r="AY21" s="16"/>
      <c r="AZ21" s="11"/>
      <c r="BA21" s="17"/>
      <c r="BB21" s="13"/>
      <c r="BC21" s="13"/>
      <c r="BD21" s="25"/>
      <c r="BE21" s="14"/>
      <c r="BF21" s="16"/>
      <c r="BG21" s="16"/>
      <c r="BH21" s="11"/>
      <c r="BI21" s="17"/>
      <c r="BJ21" s="13"/>
      <c r="BK21" s="13"/>
      <c r="BL21" s="25"/>
      <c r="BM21" s="14"/>
      <c r="BN21" s="16"/>
      <c r="BO21" s="16"/>
      <c r="BP21" s="11"/>
      <c r="BQ21" s="17"/>
      <c r="BR21" s="13"/>
      <c r="BS21" s="13"/>
      <c r="BT21" s="25"/>
      <c r="BU21" s="14"/>
      <c r="BV21" s="16"/>
      <c r="BW21" s="16"/>
      <c r="BX21" s="11"/>
      <c r="BY21" s="17"/>
      <c r="BZ21" s="13"/>
      <c r="CA21" s="13"/>
      <c r="CB21" s="25"/>
      <c r="CC21" s="14"/>
      <c r="CD21" s="16"/>
      <c r="CE21" s="16"/>
      <c r="CF21" s="11"/>
      <c r="CG21" s="17"/>
      <c r="CH21" s="13"/>
      <c r="CI21" s="13"/>
      <c r="CJ21" s="25"/>
      <c r="CK21" s="14"/>
      <c r="CL21" s="16"/>
      <c r="CM21" s="16"/>
      <c r="CN21" s="11"/>
      <c r="CO21" s="17"/>
      <c r="CP21" s="13"/>
      <c r="CQ21" s="13"/>
      <c r="CR21" s="25"/>
    </row>
    <row r="22" spans="1:96" s="15" customFormat="1" ht="15.75" customHeight="1">
      <c r="A22" s="9"/>
      <c r="B22" s="16"/>
      <c r="C22" s="16"/>
      <c r="D22" s="11"/>
      <c r="E22" s="17"/>
      <c r="F22" s="13"/>
      <c r="G22" s="13"/>
      <c r="H22" s="25"/>
      <c r="I22" s="14"/>
      <c r="J22" s="16"/>
      <c r="K22" s="16"/>
      <c r="L22" s="11"/>
      <c r="M22" s="17"/>
      <c r="N22" s="13"/>
      <c r="O22" s="13"/>
      <c r="P22" s="25"/>
      <c r="Q22" s="14"/>
      <c r="R22" s="16"/>
      <c r="S22" s="16"/>
      <c r="T22" s="11"/>
      <c r="U22" s="17"/>
      <c r="V22" s="13"/>
      <c r="W22" s="13"/>
      <c r="X22" s="25"/>
      <c r="Y22" s="14"/>
      <c r="Z22" s="16"/>
      <c r="AA22" s="16"/>
      <c r="AB22" s="11"/>
      <c r="AC22" s="17"/>
      <c r="AD22" s="13"/>
      <c r="AE22" s="13"/>
      <c r="AF22" s="25"/>
      <c r="AG22" s="14"/>
      <c r="AH22" s="16"/>
      <c r="AI22" s="16"/>
      <c r="AJ22" s="11"/>
      <c r="AK22" s="17"/>
      <c r="AL22" s="13"/>
      <c r="AM22" s="13"/>
      <c r="AN22" s="25"/>
      <c r="AO22" s="14"/>
      <c r="AP22" s="16"/>
      <c r="AQ22" s="16"/>
      <c r="AR22" s="11"/>
      <c r="AS22" s="17"/>
      <c r="AT22" s="13"/>
      <c r="AU22" s="13"/>
      <c r="AV22" s="25"/>
      <c r="AW22" s="14"/>
      <c r="AX22" s="16"/>
      <c r="AY22" s="16"/>
      <c r="AZ22" s="11"/>
      <c r="BA22" s="17"/>
      <c r="BB22" s="13"/>
      <c r="BC22" s="13"/>
      <c r="BD22" s="25"/>
      <c r="BE22" s="14"/>
      <c r="BF22" s="16"/>
      <c r="BG22" s="16"/>
      <c r="BH22" s="11"/>
      <c r="BI22" s="17"/>
      <c r="BJ22" s="13"/>
      <c r="BK22" s="13"/>
      <c r="BL22" s="25"/>
      <c r="BM22" s="14"/>
      <c r="BN22" s="16"/>
      <c r="BO22" s="16"/>
      <c r="BP22" s="11"/>
      <c r="BQ22" s="17"/>
      <c r="BR22" s="13"/>
      <c r="BS22" s="13"/>
      <c r="BT22" s="25"/>
      <c r="BU22" s="14"/>
      <c r="BV22" s="16"/>
      <c r="BW22" s="16"/>
      <c r="BX22" s="11"/>
      <c r="BY22" s="17"/>
      <c r="BZ22" s="13"/>
      <c r="CA22" s="13"/>
      <c r="CB22" s="25"/>
      <c r="CC22" s="14"/>
      <c r="CD22" s="16"/>
      <c r="CE22" s="16"/>
      <c r="CF22" s="11"/>
      <c r="CG22" s="17"/>
      <c r="CH22" s="13"/>
      <c r="CI22" s="13"/>
      <c r="CJ22" s="25"/>
      <c r="CK22" s="14"/>
      <c r="CL22" s="16"/>
      <c r="CM22" s="16"/>
      <c r="CN22" s="11"/>
      <c r="CO22" s="17"/>
      <c r="CP22" s="13"/>
      <c r="CQ22" s="13"/>
      <c r="CR22" s="25"/>
    </row>
    <row r="23" spans="1:96" s="15" customFormat="1" ht="15.75" customHeight="1">
      <c r="A23" s="9"/>
      <c r="B23" s="16"/>
      <c r="C23" s="16"/>
      <c r="D23" s="11"/>
      <c r="E23" s="17"/>
      <c r="F23" s="13"/>
      <c r="G23" s="13"/>
      <c r="H23" s="25"/>
      <c r="I23" s="14"/>
      <c r="J23" s="16"/>
      <c r="K23" s="16"/>
      <c r="L23" s="11"/>
      <c r="M23" s="17"/>
      <c r="N23" s="13"/>
      <c r="O23" s="13"/>
      <c r="P23" s="25"/>
      <c r="Q23" s="14"/>
      <c r="R23" s="16"/>
      <c r="S23" s="16"/>
      <c r="T23" s="11"/>
      <c r="U23" s="17"/>
      <c r="V23" s="13"/>
      <c r="W23" s="13"/>
      <c r="X23" s="25"/>
      <c r="Y23" s="14"/>
      <c r="Z23" s="16"/>
      <c r="AA23" s="16"/>
      <c r="AB23" s="11"/>
      <c r="AC23" s="17"/>
      <c r="AD23" s="13"/>
      <c r="AE23" s="13"/>
      <c r="AF23" s="25"/>
      <c r="AG23" s="14"/>
      <c r="AH23" s="16"/>
      <c r="AI23" s="16"/>
      <c r="AJ23" s="11"/>
      <c r="AK23" s="17"/>
      <c r="AL23" s="13"/>
      <c r="AM23" s="13"/>
      <c r="AN23" s="25"/>
      <c r="AO23" s="14"/>
      <c r="AP23" s="16"/>
      <c r="AQ23" s="16"/>
      <c r="AR23" s="11"/>
      <c r="AS23" s="17"/>
      <c r="AT23" s="13"/>
      <c r="AU23" s="13"/>
      <c r="AV23" s="25"/>
      <c r="AW23" s="14"/>
      <c r="AX23" s="16"/>
      <c r="AY23" s="16"/>
      <c r="AZ23" s="11"/>
      <c r="BA23" s="17"/>
      <c r="BB23" s="13"/>
      <c r="BC23" s="13"/>
      <c r="BD23" s="25"/>
      <c r="BE23" s="14"/>
      <c r="BF23" s="16"/>
      <c r="BG23" s="16"/>
      <c r="BH23" s="11"/>
      <c r="BI23" s="17"/>
      <c r="BJ23" s="13"/>
      <c r="BK23" s="13"/>
      <c r="BL23" s="25"/>
      <c r="BM23" s="14"/>
      <c r="BN23" s="16"/>
      <c r="BO23" s="16"/>
      <c r="BP23" s="11"/>
      <c r="BQ23" s="17"/>
      <c r="BR23" s="13"/>
      <c r="BS23" s="13"/>
      <c r="BT23" s="25"/>
      <c r="BU23" s="14"/>
      <c r="BV23" s="16"/>
      <c r="BW23" s="16"/>
      <c r="BX23" s="11"/>
      <c r="BY23" s="17"/>
      <c r="BZ23" s="13"/>
      <c r="CA23" s="13"/>
      <c r="CB23" s="25"/>
      <c r="CC23" s="14"/>
      <c r="CD23" s="16"/>
      <c r="CE23" s="16"/>
      <c r="CF23" s="11"/>
      <c r="CG23" s="17"/>
      <c r="CH23" s="13"/>
      <c r="CI23" s="13"/>
      <c r="CJ23" s="25"/>
      <c r="CK23" s="14"/>
      <c r="CL23" s="16"/>
      <c r="CM23" s="16"/>
      <c r="CN23" s="11"/>
      <c r="CO23" s="17"/>
      <c r="CP23" s="13"/>
      <c r="CQ23" s="13"/>
      <c r="CR23" s="25"/>
    </row>
    <row r="24" spans="1:96" s="15" customFormat="1" ht="15.75" customHeight="1">
      <c r="A24" s="9"/>
      <c r="B24" s="16"/>
      <c r="C24" s="16"/>
      <c r="D24" s="11"/>
      <c r="E24" s="17"/>
      <c r="F24" s="13"/>
      <c r="G24" s="13"/>
      <c r="H24" s="25"/>
      <c r="I24" s="14"/>
      <c r="J24" s="16"/>
      <c r="K24" s="16"/>
      <c r="L24" s="11"/>
      <c r="M24" s="17"/>
      <c r="N24" s="13"/>
      <c r="O24" s="13"/>
      <c r="P24" s="25"/>
      <c r="Q24" s="14"/>
      <c r="R24" s="16"/>
      <c r="S24" s="16"/>
      <c r="T24" s="11"/>
      <c r="U24" s="17"/>
      <c r="V24" s="13"/>
      <c r="W24" s="13"/>
      <c r="X24" s="25"/>
      <c r="Y24" s="14"/>
      <c r="Z24" s="16"/>
      <c r="AA24" s="16"/>
      <c r="AB24" s="11"/>
      <c r="AC24" s="17"/>
      <c r="AD24" s="13"/>
      <c r="AE24" s="13"/>
      <c r="AF24" s="25"/>
      <c r="AG24" s="14"/>
      <c r="AH24" s="16"/>
      <c r="AI24" s="16"/>
      <c r="AJ24" s="11"/>
      <c r="AK24" s="17"/>
      <c r="AL24" s="13"/>
      <c r="AM24" s="13"/>
      <c r="AN24" s="25"/>
      <c r="AO24" s="14"/>
      <c r="AP24" s="16"/>
      <c r="AQ24" s="16"/>
      <c r="AR24" s="11"/>
      <c r="AS24" s="17"/>
      <c r="AT24" s="13"/>
      <c r="AU24" s="13"/>
      <c r="AV24" s="25"/>
      <c r="AW24" s="14"/>
      <c r="AX24" s="16"/>
      <c r="AY24" s="16"/>
      <c r="AZ24" s="11"/>
      <c r="BA24" s="17"/>
      <c r="BB24" s="13"/>
      <c r="BC24" s="13"/>
      <c r="BD24" s="25"/>
      <c r="BE24" s="14"/>
      <c r="BF24" s="16"/>
      <c r="BG24" s="16"/>
      <c r="BH24" s="11"/>
      <c r="BI24" s="17"/>
      <c r="BJ24" s="13"/>
      <c r="BK24" s="13"/>
      <c r="BL24" s="25"/>
      <c r="BM24" s="14"/>
      <c r="BN24" s="16"/>
      <c r="BO24" s="16"/>
      <c r="BP24" s="11"/>
      <c r="BQ24" s="17"/>
      <c r="BR24" s="13"/>
      <c r="BS24" s="13"/>
      <c r="BT24" s="25"/>
      <c r="BU24" s="14"/>
      <c r="BV24" s="16"/>
      <c r="BW24" s="16"/>
      <c r="BX24" s="11"/>
      <c r="BY24" s="17"/>
      <c r="BZ24" s="13"/>
      <c r="CA24" s="13"/>
      <c r="CB24" s="25"/>
      <c r="CC24" s="14"/>
      <c r="CD24" s="16"/>
      <c r="CE24" s="16"/>
      <c r="CF24" s="11"/>
      <c r="CG24" s="17"/>
      <c r="CH24" s="13"/>
      <c r="CI24" s="13"/>
      <c r="CJ24" s="25"/>
      <c r="CK24" s="14"/>
      <c r="CL24" s="16"/>
      <c r="CM24" s="16"/>
      <c r="CN24" s="11"/>
      <c r="CO24" s="17"/>
      <c r="CP24" s="13"/>
      <c r="CQ24" s="13"/>
      <c r="CR24" s="25"/>
    </row>
    <row r="25" spans="1:96" s="15" customFormat="1" ht="15.75" customHeight="1">
      <c r="A25" s="9"/>
      <c r="B25" s="10"/>
      <c r="C25" s="10"/>
      <c r="D25" s="11"/>
      <c r="E25" s="12"/>
      <c r="F25" s="13"/>
      <c r="G25" s="13"/>
      <c r="H25" s="25"/>
      <c r="I25" s="14"/>
      <c r="J25" s="10"/>
      <c r="K25" s="10"/>
      <c r="L25" s="11"/>
      <c r="M25" s="12"/>
      <c r="N25" s="13"/>
      <c r="O25" s="13"/>
      <c r="P25" s="25"/>
      <c r="Q25" s="14"/>
      <c r="R25" s="10"/>
      <c r="S25" s="10"/>
      <c r="T25" s="11"/>
      <c r="U25" s="12"/>
      <c r="V25" s="13"/>
      <c r="W25" s="13"/>
      <c r="X25" s="25"/>
      <c r="Y25" s="14"/>
      <c r="Z25" s="10"/>
      <c r="AA25" s="10"/>
      <c r="AB25" s="11"/>
      <c r="AC25" s="12"/>
      <c r="AD25" s="13"/>
      <c r="AE25" s="13"/>
      <c r="AF25" s="25"/>
      <c r="AG25" s="14"/>
      <c r="AH25" s="10"/>
      <c r="AI25" s="10"/>
      <c r="AJ25" s="11"/>
      <c r="AK25" s="12"/>
      <c r="AL25" s="13"/>
      <c r="AM25" s="13"/>
      <c r="AN25" s="25"/>
      <c r="AO25" s="14"/>
      <c r="AP25" s="10"/>
      <c r="AQ25" s="10"/>
      <c r="AR25" s="11"/>
      <c r="AS25" s="12"/>
      <c r="AT25" s="13"/>
      <c r="AU25" s="13"/>
      <c r="AV25" s="25"/>
      <c r="AW25" s="14"/>
      <c r="AX25" s="10"/>
      <c r="AY25" s="10"/>
      <c r="AZ25" s="11"/>
      <c r="BA25" s="12"/>
      <c r="BB25" s="13"/>
      <c r="BC25" s="13"/>
      <c r="BD25" s="25"/>
      <c r="BE25" s="14"/>
      <c r="BF25" s="10"/>
      <c r="BG25" s="10"/>
      <c r="BH25" s="11"/>
      <c r="BI25" s="12"/>
      <c r="BJ25" s="13"/>
      <c r="BK25" s="13"/>
      <c r="BL25" s="25"/>
      <c r="BM25" s="14"/>
      <c r="BN25" s="10"/>
      <c r="BO25" s="10"/>
      <c r="BP25" s="11"/>
      <c r="BQ25" s="12"/>
      <c r="BR25" s="13"/>
      <c r="BS25" s="13"/>
      <c r="BT25" s="25"/>
      <c r="BU25" s="14"/>
      <c r="BV25" s="10"/>
      <c r="BW25" s="10"/>
      <c r="BX25" s="11"/>
      <c r="BY25" s="12"/>
      <c r="BZ25" s="13"/>
      <c r="CA25" s="13"/>
      <c r="CB25" s="25"/>
      <c r="CC25" s="14"/>
      <c r="CD25" s="10"/>
      <c r="CE25" s="10"/>
      <c r="CF25" s="11"/>
      <c r="CG25" s="12"/>
      <c r="CH25" s="13"/>
      <c r="CI25" s="13"/>
      <c r="CJ25" s="25"/>
      <c r="CK25" s="14"/>
      <c r="CL25" s="10"/>
      <c r="CM25" s="10"/>
      <c r="CN25" s="11"/>
      <c r="CO25" s="12"/>
      <c r="CP25" s="13"/>
      <c r="CQ25" s="13"/>
      <c r="CR25" s="25"/>
    </row>
    <row r="26" spans="1:96" s="15" customFormat="1" ht="15.75" customHeight="1">
      <c r="A26" s="9"/>
      <c r="B26" s="16"/>
      <c r="C26" s="16"/>
      <c r="D26" s="11"/>
      <c r="E26" s="12"/>
      <c r="F26" s="13"/>
      <c r="G26" s="13"/>
      <c r="H26" s="25"/>
      <c r="I26" s="14"/>
      <c r="J26" s="16"/>
      <c r="K26" s="16"/>
      <c r="L26" s="11"/>
      <c r="M26" s="12"/>
      <c r="N26" s="13"/>
      <c r="O26" s="13"/>
      <c r="P26" s="25"/>
      <c r="Q26" s="14"/>
      <c r="R26" s="16"/>
      <c r="S26" s="16"/>
      <c r="T26" s="11"/>
      <c r="U26" s="12"/>
      <c r="V26" s="13"/>
      <c r="W26" s="13"/>
      <c r="X26" s="25"/>
      <c r="Y26" s="14"/>
      <c r="Z26" s="16"/>
      <c r="AA26" s="16"/>
      <c r="AB26" s="11"/>
      <c r="AC26" s="12"/>
      <c r="AD26" s="13"/>
      <c r="AE26" s="13"/>
      <c r="AF26" s="25"/>
      <c r="AG26" s="14"/>
      <c r="AH26" s="16"/>
      <c r="AI26" s="16"/>
      <c r="AJ26" s="11"/>
      <c r="AK26" s="12"/>
      <c r="AL26" s="13"/>
      <c r="AM26" s="13"/>
      <c r="AN26" s="25"/>
      <c r="AO26" s="14"/>
      <c r="AP26" s="16"/>
      <c r="AQ26" s="16"/>
      <c r="AR26" s="11"/>
      <c r="AS26" s="12"/>
      <c r="AT26" s="13"/>
      <c r="AU26" s="13"/>
      <c r="AV26" s="25"/>
      <c r="AW26" s="14"/>
      <c r="AX26" s="16"/>
      <c r="AY26" s="16"/>
      <c r="AZ26" s="11"/>
      <c r="BA26" s="12"/>
      <c r="BB26" s="13"/>
      <c r="BC26" s="13"/>
      <c r="BD26" s="25"/>
      <c r="BE26" s="14"/>
      <c r="BF26" s="16"/>
      <c r="BG26" s="16"/>
      <c r="BH26" s="11"/>
      <c r="BI26" s="12"/>
      <c r="BJ26" s="13"/>
      <c r="BK26" s="13"/>
      <c r="BL26" s="25"/>
      <c r="BM26" s="14"/>
      <c r="BN26" s="16"/>
      <c r="BO26" s="16"/>
      <c r="BP26" s="11"/>
      <c r="BQ26" s="12"/>
      <c r="BR26" s="13"/>
      <c r="BS26" s="13"/>
      <c r="BT26" s="25"/>
      <c r="BU26" s="14"/>
      <c r="BV26" s="16"/>
      <c r="BW26" s="16"/>
      <c r="BX26" s="11"/>
      <c r="BY26" s="12"/>
      <c r="BZ26" s="13"/>
      <c r="CA26" s="13"/>
      <c r="CB26" s="25"/>
      <c r="CC26" s="14"/>
      <c r="CD26" s="16"/>
      <c r="CE26" s="16"/>
      <c r="CF26" s="11"/>
      <c r="CG26" s="12"/>
      <c r="CH26" s="13"/>
      <c r="CI26" s="13"/>
      <c r="CJ26" s="25"/>
      <c r="CK26" s="14"/>
      <c r="CL26" s="16"/>
      <c r="CM26" s="16"/>
      <c r="CN26" s="11"/>
      <c r="CO26" s="12"/>
      <c r="CP26" s="13"/>
      <c r="CQ26" s="13"/>
      <c r="CR26" s="25"/>
    </row>
    <row r="27" spans="1:96" s="15" customFormat="1" ht="15.75" customHeight="1">
      <c r="A27" s="9"/>
      <c r="B27" s="16"/>
      <c r="C27" s="16"/>
      <c r="D27" s="11"/>
      <c r="E27" s="12"/>
      <c r="F27" s="13"/>
      <c r="G27" s="13"/>
      <c r="H27" s="25"/>
      <c r="I27" s="14"/>
      <c r="J27" s="16"/>
      <c r="K27" s="16"/>
      <c r="L27" s="11"/>
      <c r="M27" s="12"/>
      <c r="N27" s="13"/>
      <c r="O27" s="13"/>
      <c r="P27" s="25"/>
      <c r="Q27" s="14"/>
      <c r="R27" s="16"/>
      <c r="S27" s="16"/>
      <c r="T27" s="11"/>
      <c r="U27" s="12"/>
      <c r="V27" s="13"/>
      <c r="W27" s="13"/>
      <c r="X27" s="25"/>
      <c r="Y27" s="14"/>
      <c r="Z27" s="16"/>
      <c r="AA27" s="16"/>
      <c r="AB27" s="11"/>
      <c r="AC27" s="12"/>
      <c r="AD27" s="13"/>
      <c r="AE27" s="13"/>
      <c r="AF27" s="25"/>
      <c r="AG27" s="14"/>
      <c r="AH27" s="16"/>
      <c r="AI27" s="16"/>
      <c r="AJ27" s="11"/>
      <c r="AK27" s="12"/>
      <c r="AL27" s="13"/>
      <c r="AM27" s="13"/>
      <c r="AN27" s="25"/>
      <c r="AO27" s="14"/>
      <c r="AP27" s="16"/>
      <c r="AQ27" s="16"/>
      <c r="AR27" s="11"/>
      <c r="AS27" s="12"/>
      <c r="AT27" s="13"/>
      <c r="AU27" s="13"/>
      <c r="AV27" s="25"/>
      <c r="AW27" s="14"/>
      <c r="AX27" s="16"/>
      <c r="AY27" s="16"/>
      <c r="AZ27" s="11"/>
      <c r="BA27" s="12"/>
      <c r="BB27" s="13"/>
      <c r="BC27" s="13"/>
      <c r="BD27" s="25"/>
      <c r="BE27" s="14"/>
      <c r="BF27" s="16"/>
      <c r="BG27" s="16"/>
      <c r="BH27" s="11"/>
      <c r="BI27" s="12"/>
      <c r="BJ27" s="13"/>
      <c r="BK27" s="13"/>
      <c r="BL27" s="25"/>
      <c r="BM27" s="14"/>
      <c r="BN27" s="16"/>
      <c r="BO27" s="16"/>
      <c r="BP27" s="11"/>
      <c r="BQ27" s="12"/>
      <c r="BR27" s="13"/>
      <c r="BS27" s="13"/>
      <c r="BT27" s="25"/>
      <c r="BU27" s="14"/>
      <c r="BV27" s="16"/>
      <c r="BW27" s="16"/>
      <c r="BX27" s="11"/>
      <c r="BY27" s="12"/>
      <c r="BZ27" s="13"/>
      <c r="CA27" s="13"/>
      <c r="CB27" s="25"/>
      <c r="CC27" s="14"/>
      <c r="CD27" s="16"/>
      <c r="CE27" s="16"/>
      <c r="CF27" s="11"/>
      <c r="CG27" s="12"/>
      <c r="CH27" s="13"/>
      <c r="CI27" s="13"/>
      <c r="CJ27" s="25"/>
      <c r="CK27" s="14"/>
      <c r="CL27" s="16"/>
      <c r="CM27" s="16"/>
      <c r="CN27" s="11"/>
      <c r="CO27" s="12"/>
      <c r="CP27" s="13"/>
      <c r="CQ27" s="13"/>
      <c r="CR27" s="25"/>
    </row>
    <row r="28" spans="1:96" s="15" customFormat="1" ht="15.75" customHeight="1">
      <c r="A28" s="9"/>
      <c r="B28" s="16"/>
      <c r="C28" s="16"/>
      <c r="D28" s="11"/>
      <c r="E28" s="12"/>
      <c r="F28" s="13"/>
      <c r="G28" s="13"/>
      <c r="H28" s="25"/>
      <c r="I28" s="14"/>
      <c r="J28" s="16"/>
      <c r="K28" s="16"/>
      <c r="L28" s="11"/>
      <c r="M28" s="12"/>
      <c r="N28" s="13"/>
      <c r="O28" s="13"/>
      <c r="P28" s="25"/>
      <c r="Q28" s="14"/>
      <c r="R28" s="16"/>
      <c r="S28" s="16"/>
      <c r="T28" s="11"/>
      <c r="U28" s="12"/>
      <c r="V28" s="13"/>
      <c r="W28" s="13"/>
      <c r="X28" s="25"/>
      <c r="Y28" s="14"/>
      <c r="Z28" s="16"/>
      <c r="AA28" s="16"/>
      <c r="AB28" s="11"/>
      <c r="AC28" s="12"/>
      <c r="AD28" s="13"/>
      <c r="AE28" s="13"/>
      <c r="AF28" s="25"/>
      <c r="AG28" s="14"/>
      <c r="AH28" s="16"/>
      <c r="AI28" s="16"/>
      <c r="AJ28" s="11"/>
      <c r="AK28" s="12"/>
      <c r="AL28" s="13"/>
      <c r="AM28" s="13"/>
      <c r="AN28" s="25"/>
      <c r="AO28" s="14"/>
      <c r="AP28" s="16"/>
      <c r="AQ28" s="16"/>
      <c r="AR28" s="11"/>
      <c r="AS28" s="12"/>
      <c r="AT28" s="13"/>
      <c r="AU28" s="13"/>
      <c r="AV28" s="25"/>
      <c r="AW28" s="14"/>
      <c r="AX28" s="16"/>
      <c r="AY28" s="16"/>
      <c r="AZ28" s="11"/>
      <c r="BA28" s="12"/>
      <c r="BB28" s="13"/>
      <c r="BC28" s="13"/>
      <c r="BD28" s="25"/>
      <c r="BE28" s="14"/>
      <c r="BF28" s="16"/>
      <c r="BG28" s="16"/>
      <c r="BH28" s="11"/>
      <c r="BI28" s="12"/>
      <c r="BJ28" s="13"/>
      <c r="BK28" s="13"/>
      <c r="BL28" s="25"/>
      <c r="BM28" s="14"/>
      <c r="BN28" s="16"/>
      <c r="BO28" s="16"/>
      <c r="BP28" s="11"/>
      <c r="BQ28" s="12"/>
      <c r="BR28" s="13"/>
      <c r="BS28" s="13"/>
      <c r="BT28" s="25"/>
      <c r="BU28" s="14"/>
      <c r="BV28" s="16"/>
      <c r="BW28" s="16"/>
      <c r="BX28" s="11"/>
      <c r="BY28" s="12"/>
      <c r="BZ28" s="13"/>
      <c r="CA28" s="13"/>
      <c r="CB28" s="25"/>
      <c r="CC28" s="14"/>
      <c r="CD28" s="16"/>
      <c r="CE28" s="16"/>
      <c r="CF28" s="11"/>
      <c r="CG28" s="12"/>
      <c r="CH28" s="13"/>
      <c r="CI28" s="13"/>
      <c r="CJ28" s="25"/>
      <c r="CK28" s="14"/>
      <c r="CL28" s="16"/>
      <c r="CM28" s="16"/>
      <c r="CN28" s="11"/>
      <c r="CO28" s="12"/>
      <c r="CP28" s="13"/>
      <c r="CQ28" s="13"/>
      <c r="CR28" s="25"/>
    </row>
    <row r="29" spans="1:96" s="15" customFormat="1" ht="15.75" customHeight="1">
      <c r="A29" s="9"/>
      <c r="B29" s="16"/>
      <c r="C29" s="16"/>
      <c r="D29" s="11"/>
      <c r="E29" s="12"/>
      <c r="F29" s="13"/>
      <c r="G29" s="13"/>
      <c r="H29" s="25"/>
      <c r="I29" s="14"/>
      <c r="J29" s="16"/>
      <c r="K29" s="16"/>
      <c r="L29" s="11"/>
      <c r="M29" s="12"/>
      <c r="N29" s="13"/>
      <c r="O29" s="13"/>
      <c r="P29" s="25"/>
      <c r="Q29" s="14"/>
      <c r="R29" s="16"/>
      <c r="S29" s="16"/>
      <c r="T29" s="11"/>
      <c r="U29" s="12"/>
      <c r="V29" s="13"/>
      <c r="W29" s="13"/>
      <c r="X29" s="25"/>
      <c r="Y29" s="14"/>
      <c r="Z29" s="16"/>
      <c r="AA29" s="16"/>
      <c r="AB29" s="11"/>
      <c r="AC29" s="12"/>
      <c r="AD29" s="13"/>
      <c r="AE29" s="13"/>
      <c r="AF29" s="25"/>
      <c r="AG29" s="14"/>
      <c r="AH29" s="16"/>
      <c r="AI29" s="16"/>
      <c r="AJ29" s="11"/>
      <c r="AK29" s="12"/>
      <c r="AL29" s="13"/>
      <c r="AM29" s="13"/>
      <c r="AN29" s="25"/>
      <c r="AO29" s="14"/>
      <c r="AP29" s="16"/>
      <c r="AQ29" s="16"/>
      <c r="AR29" s="11"/>
      <c r="AS29" s="12"/>
      <c r="AT29" s="13"/>
      <c r="AU29" s="13"/>
      <c r="AV29" s="25"/>
      <c r="AW29" s="14"/>
      <c r="AX29" s="16"/>
      <c r="AY29" s="16"/>
      <c r="AZ29" s="11"/>
      <c r="BA29" s="12"/>
      <c r="BB29" s="13"/>
      <c r="BC29" s="13"/>
      <c r="BD29" s="25"/>
      <c r="BE29" s="14"/>
      <c r="BF29" s="16"/>
      <c r="BG29" s="16"/>
      <c r="BH29" s="11"/>
      <c r="BI29" s="12"/>
      <c r="BJ29" s="13"/>
      <c r="BK29" s="13"/>
      <c r="BL29" s="25"/>
      <c r="BM29" s="14"/>
      <c r="BN29" s="16"/>
      <c r="BO29" s="16"/>
      <c r="BP29" s="11"/>
      <c r="BQ29" s="12"/>
      <c r="BR29" s="13"/>
      <c r="BS29" s="13"/>
      <c r="BT29" s="25"/>
      <c r="BU29" s="14"/>
      <c r="BV29" s="16"/>
      <c r="BW29" s="16"/>
      <c r="BX29" s="11"/>
      <c r="BY29" s="12"/>
      <c r="BZ29" s="13"/>
      <c r="CA29" s="13"/>
      <c r="CB29" s="25"/>
      <c r="CC29" s="14"/>
      <c r="CD29" s="16"/>
      <c r="CE29" s="16"/>
      <c r="CF29" s="11"/>
      <c r="CG29" s="12"/>
      <c r="CH29" s="13"/>
      <c r="CI29" s="13"/>
      <c r="CJ29" s="25"/>
      <c r="CK29" s="14"/>
      <c r="CL29" s="16"/>
      <c r="CM29" s="16"/>
      <c r="CN29" s="11"/>
      <c r="CO29" s="12"/>
      <c r="CP29" s="13"/>
      <c r="CQ29" s="13"/>
      <c r="CR29" s="25"/>
    </row>
    <row r="30" spans="1:96" s="15" customFormat="1" ht="15.75" customHeight="1">
      <c r="A30" s="9"/>
      <c r="B30" s="16"/>
      <c r="C30" s="16"/>
      <c r="D30" s="11"/>
      <c r="E30" s="17"/>
      <c r="F30" s="13"/>
      <c r="G30" s="13"/>
      <c r="H30" s="25"/>
      <c r="I30" s="14"/>
      <c r="J30" s="16"/>
      <c r="K30" s="16"/>
      <c r="L30" s="11"/>
      <c r="M30" s="17"/>
      <c r="N30" s="13"/>
      <c r="O30" s="13"/>
      <c r="P30" s="25"/>
      <c r="Q30" s="14"/>
      <c r="R30" s="16"/>
      <c r="S30" s="16"/>
      <c r="T30" s="11"/>
      <c r="U30" s="17"/>
      <c r="V30" s="13"/>
      <c r="W30" s="13"/>
      <c r="X30" s="25"/>
      <c r="Y30" s="14"/>
      <c r="Z30" s="16"/>
      <c r="AA30" s="16"/>
      <c r="AB30" s="11"/>
      <c r="AC30" s="17"/>
      <c r="AD30" s="13"/>
      <c r="AE30" s="13"/>
      <c r="AF30" s="25"/>
      <c r="AG30" s="14"/>
      <c r="AH30" s="16"/>
      <c r="AI30" s="16"/>
      <c r="AJ30" s="11"/>
      <c r="AK30" s="17"/>
      <c r="AL30" s="13"/>
      <c r="AM30" s="13"/>
      <c r="AN30" s="25"/>
      <c r="AO30" s="14"/>
      <c r="AP30" s="16"/>
      <c r="AQ30" s="16"/>
      <c r="AR30" s="11"/>
      <c r="AS30" s="17"/>
      <c r="AT30" s="13"/>
      <c r="AU30" s="13"/>
      <c r="AV30" s="25"/>
      <c r="AW30" s="14"/>
      <c r="AX30" s="16"/>
      <c r="AY30" s="16"/>
      <c r="AZ30" s="11"/>
      <c r="BA30" s="17"/>
      <c r="BB30" s="13"/>
      <c r="BC30" s="13"/>
      <c r="BD30" s="25"/>
      <c r="BE30" s="14"/>
      <c r="BF30" s="16"/>
      <c r="BG30" s="16"/>
      <c r="BH30" s="11"/>
      <c r="BI30" s="17"/>
      <c r="BJ30" s="13"/>
      <c r="BK30" s="13"/>
      <c r="BL30" s="25"/>
      <c r="BM30" s="14"/>
      <c r="BN30" s="16"/>
      <c r="BO30" s="16"/>
      <c r="BP30" s="11"/>
      <c r="BQ30" s="17"/>
      <c r="BR30" s="13"/>
      <c r="BS30" s="13"/>
      <c r="BT30" s="25"/>
      <c r="BU30" s="14"/>
      <c r="BV30" s="16"/>
      <c r="BW30" s="16"/>
      <c r="BX30" s="11"/>
      <c r="BY30" s="17"/>
      <c r="BZ30" s="13"/>
      <c r="CA30" s="13"/>
      <c r="CB30" s="25"/>
      <c r="CC30" s="14"/>
      <c r="CD30" s="16"/>
      <c r="CE30" s="16"/>
      <c r="CF30" s="11"/>
      <c r="CG30" s="17"/>
      <c r="CH30" s="13"/>
      <c r="CI30" s="13"/>
      <c r="CJ30" s="25"/>
      <c r="CK30" s="14"/>
      <c r="CL30" s="16"/>
      <c r="CM30" s="16"/>
      <c r="CN30" s="11"/>
      <c r="CO30" s="17"/>
      <c r="CP30" s="13"/>
      <c r="CQ30" s="13"/>
      <c r="CR30" s="25"/>
    </row>
    <row r="31" spans="1:96" s="15" customFormat="1" ht="15.75" customHeight="1">
      <c r="A31" s="9"/>
      <c r="B31" s="16"/>
      <c r="C31" s="16"/>
      <c r="D31" s="11"/>
      <c r="E31" s="17"/>
      <c r="F31" s="13"/>
      <c r="G31" s="13"/>
      <c r="H31" s="25"/>
      <c r="I31" s="14"/>
      <c r="J31" s="16"/>
      <c r="K31" s="16"/>
      <c r="L31" s="11"/>
      <c r="M31" s="17"/>
      <c r="N31" s="13"/>
      <c r="O31" s="13"/>
      <c r="P31" s="25"/>
      <c r="Q31" s="14"/>
      <c r="R31" s="16"/>
      <c r="S31" s="16"/>
      <c r="T31" s="11"/>
      <c r="U31" s="17"/>
      <c r="V31" s="13"/>
      <c r="W31" s="13"/>
      <c r="X31" s="25"/>
      <c r="Y31" s="14"/>
      <c r="Z31" s="16"/>
      <c r="AA31" s="16"/>
      <c r="AB31" s="11"/>
      <c r="AC31" s="17"/>
      <c r="AD31" s="13"/>
      <c r="AE31" s="13"/>
      <c r="AF31" s="25"/>
      <c r="AG31" s="14"/>
      <c r="AH31" s="16"/>
      <c r="AI31" s="16"/>
      <c r="AJ31" s="11"/>
      <c r="AK31" s="17"/>
      <c r="AL31" s="13"/>
      <c r="AM31" s="13"/>
      <c r="AN31" s="25"/>
      <c r="AO31" s="14"/>
      <c r="AP31" s="16"/>
      <c r="AQ31" s="16"/>
      <c r="AR31" s="11"/>
      <c r="AS31" s="17"/>
      <c r="AT31" s="13"/>
      <c r="AU31" s="13"/>
      <c r="AV31" s="25"/>
      <c r="AW31" s="14"/>
      <c r="AX31" s="16"/>
      <c r="AY31" s="16"/>
      <c r="AZ31" s="11"/>
      <c r="BA31" s="17"/>
      <c r="BB31" s="13"/>
      <c r="BC31" s="13"/>
      <c r="BD31" s="25"/>
      <c r="BE31" s="14"/>
      <c r="BF31" s="16"/>
      <c r="BG31" s="16"/>
      <c r="BH31" s="11"/>
      <c r="BI31" s="17"/>
      <c r="BJ31" s="13"/>
      <c r="BK31" s="13"/>
      <c r="BL31" s="25"/>
      <c r="BM31" s="14"/>
      <c r="BN31" s="16"/>
      <c r="BO31" s="16"/>
      <c r="BP31" s="11"/>
      <c r="BQ31" s="17"/>
      <c r="BR31" s="13"/>
      <c r="BS31" s="13"/>
      <c r="BT31" s="25"/>
      <c r="BU31" s="14"/>
      <c r="BV31" s="16"/>
      <c r="BW31" s="16"/>
      <c r="BX31" s="11"/>
      <c r="BY31" s="17"/>
      <c r="BZ31" s="13"/>
      <c r="CA31" s="13"/>
      <c r="CB31" s="25"/>
      <c r="CC31" s="14"/>
      <c r="CD31" s="16"/>
      <c r="CE31" s="16"/>
      <c r="CF31" s="11"/>
      <c r="CG31" s="17"/>
      <c r="CH31" s="13"/>
      <c r="CI31" s="13"/>
      <c r="CJ31" s="25"/>
      <c r="CK31" s="14"/>
      <c r="CL31" s="16"/>
      <c r="CM31" s="16"/>
      <c r="CN31" s="11"/>
      <c r="CO31" s="17"/>
      <c r="CP31" s="13"/>
      <c r="CQ31" s="13"/>
      <c r="CR31" s="25"/>
    </row>
    <row r="32" spans="1:96" s="15" customFormat="1" ht="15.75" customHeight="1">
      <c r="A32" s="9"/>
      <c r="B32" s="16"/>
      <c r="C32" s="16"/>
      <c r="D32" s="11"/>
      <c r="E32" s="17"/>
      <c r="F32" s="13"/>
      <c r="G32" s="13"/>
      <c r="H32" s="25"/>
      <c r="I32" s="14"/>
      <c r="J32" s="16"/>
      <c r="K32" s="16"/>
      <c r="L32" s="11"/>
      <c r="M32" s="17"/>
      <c r="N32" s="13"/>
      <c r="O32" s="13"/>
      <c r="P32" s="25"/>
      <c r="Q32" s="14"/>
      <c r="R32" s="16"/>
      <c r="S32" s="16"/>
      <c r="T32" s="11"/>
      <c r="U32" s="17"/>
      <c r="V32" s="13"/>
      <c r="W32" s="13"/>
      <c r="X32" s="25"/>
      <c r="Y32" s="14"/>
      <c r="Z32" s="16"/>
      <c r="AA32" s="16"/>
      <c r="AB32" s="11"/>
      <c r="AC32" s="17"/>
      <c r="AD32" s="13"/>
      <c r="AE32" s="13"/>
      <c r="AF32" s="25"/>
      <c r="AG32" s="14"/>
      <c r="AH32" s="16"/>
      <c r="AI32" s="16"/>
      <c r="AJ32" s="11"/>
      <c r="AK32" s="17"/>
      <c r="AL32" s="13"/>
      <c r="AM32" s="13"/>
      <c r="AN32" s="25"/>
      <c r="AO32" s="14"/>
      <c r="AP32" s="16"/>
      <c r="AQ32" s="16"/>
      <c r="AR32" s="11"/>
      <c r="AS32" s="17"/>
      <c r="AT32" s="13"/>
      <c r="AU32" s="13"/>
      <c r="AV32" s="25"/>
      <c r="AW32" s="14"/>
      <c r="AX32" s="16"/>
      <c r="AY32" s="16"/>
      <c r="AZ32" s="11"/>
      <c r="BA32" s="17"/>
      <c r="BB32" s="13"/>
      <c r="BC32" s="13"/>
      <c r="BD32" s="25"/>
      <c r="BE32" s="14"/>
      <c r="BF32" s="16"/>
      <c r="BG32" s="16"/>
      <c r="BH32" s="11"/>
      <c r="BI32" s="17"/>
      <c r="BJ32" s="13"/>
      <c r="BK32" s="13"/>
      <c r="BL32" s="25"/>
      <c r="BM32" s="14"/>
      <c r="BN32" s="16"/>
      <c r="BO32" s="16"/>
      <c r="BP32" s="11"/>
      <c r="BQ32" s="17"/>
      <c r="BR32" s="13"/>
      <c r="BS32" s="13"/>
      <c r="BT32" s="25"/>
      <c r="BU32" s="14"/>
      <c r="BV32" s="16"/>
      <c r="BW32" s="16"/>
      <c r="BX32" s="11"/>
      <c r="BY32" s="17"/>
      <c r="BZ32" s="13"/>
      <c r="CA32" s="13"/>
      <c r="CB32" s="25"/>
      <c r="CC32" s="14"/>
      <c r="CD32" s="16"/>
      <c r="CE32" s="16"/>
      <c r="CF32" s="11"/>
      <c r="CG32" s="17"/>
      <c r="CH32" s="13"/>
      <c r="CI32" s="13"/>
      <c r="CJ32" s="25"/>
      <c r="CK32" s="14"/>
      <c r="CL32" s="16"/>
      <c r="CM32" s="16"/>
      <c r="CN32" s="11"/>
      <c r="CO32" s="17"/>
      <c r="CP32" s="13"/>
      <c r="CQ32" s="13"/>
      <c r="CR32" s="25"/>
    </row>
    <row r="33" spans="1:96" s="15" customFormat="1" ht="15.75" customHeight="1">
      <c r="A33" s="9"/>
      <c r="B33" s="16"/>
      <c r="C33" s="16"/>
      <c r="D33" s="11"/>
      <c r="E33" s="17"/>
      <c r="F33" s="13"/>
      <c r="G33" s="13"/>
      <c r="H33" s="25"/>
      <c r="I33" s="14"/>
      <c r="J33" s="16"/>
      <c r="K33" s="16"/>
      <c r="L33" s="11"/>
      <c r="M33" s="17"/>
      <c r="N33" s="13"/>
      <c r="O33" s="13"/>
      <c r="P33" s="25"/>
      <c r="Q33" s="14"/>
      <c r="R33" s="16"/>
      <c r="S33" s="16"/>
      <c r="T33" s="11"/>
      <c r="U33" s="17"/>
      <c r="V33" s="13"/>
      <c r="W33" s="13"/>
      <c r="X33" s="25"/>
      <c r="Y33" s="14"/>
      <c r="Z33" s="16"/>
      <c r="AA33" s="16"/>
      <c r="AB33" s="11"/>
      <c r="AC33" s="17"/>
      <c r="AD33" s="13"/>
      <c r="AE33" s="13"/>
      <c r="AF33" s="25"/>
      <c r="AG33" s="14"/>
      <c r="AH33" s="16"/>
      <c r="AI33" s="16"/>
      <c r="AJ33" s="11"/>
      <c r="AK33" s="17"/>
      <c r="AL33" s="13"/>
      <c r="AM33" s="13"/>
      <c r="AN33" s="25"/>
      <c r="AO33" s="14"/>
      <c r="AP33" s="16"/>
      <c r="AQ33" s="16"/>
      <c r="AR33" s="11"/>
      <c r="AS33" s="17"/>
      <c r="AT33" s="13"/>
      <c r="AU33" s="13"/>
      <c r="AV33" s="25"/>
      <c r="AW33" s="14"/>
      <c r="AX33" s="16"/>
      <c r="AY33" s="16"/>
      <c r="AZ33" s="11"/>
      <c r="BA33" s="17"/>
      <c r="BB33" s="13"/>
      <c r="BC33" s="13"/>
      <c r="BD33" s="25"/>
      <c r="BE33" s="14"/>
      <c r="BF33" s="16"/>
      <c r="BG33" s="16"/>
      <c r="BH33" s="11"/>
      <c r="BI33" s="17"/>
      <c r="BJ33" s="13"/>
      <c r="BK33" s="13"/>
      <c r="BL33" s="25"/>
      <c r="BM33" s="14"/>
      <c r="BN33" s="16"/>
      <c r="BO33" s="16"/>
      <c r="BP33" s="11"/>
      <c r="BQ33" s="17"/>
      <c r="BR33" s="13"/>
      <c r="BS33" s="13"/>
      <c r="BT33" s="25"/>
      <c r="BU33" s="14"/>
      <c r="BV33" s="16"/>
      <c r="BW33" s="16"/>
      <c r="BX33" s="11"/>
      <c r="BY33" s="17"/>
      <c r="BZ33" s="13"/>
      <c r="CA33" s="13"/>
      <c r="CB33" s="25"/>
      <c r="CC33" s="14"/>
      <c r="CD33" s="16"/>
      <c r="CE33" s="16"/>
      <c r="CF33" s="11"/>
      <c r="CG33" s="17"/>
      <c r="CH33" s="13"/>
      <c r="CI33" s="13"/>
      <c r="CJ33" s="25"/>
      <c r="CK33" s="14"/>
      <c r="CL33" s="16"/>
      <c r="CM33" s="16"/>
      <c r="CN33" s="11"/>
      <c r="CO33" s="17"/>
      <c r="CP33" s="13"/>
      <c r="CQ33" s="13"/>
      <c r="CR33" s="25"/>
    </row>
    <row r="34" spans="1:96" s="15" customFormat="1" ht="15.75" customHeight="1">
      <c r="A34" s="9"/>
      <c r="B34" s="16"/>
      <c r="C34" s="16"/>
      <c r="D34" s="11"/>
      <c r="E34" s="17"/>
      <c r="F34" s="13"/>
      <c r="G34" s="13"/>
      <c r="H34" s="25"/>
      <c r="I34" s="14"/>
      <c r="J34" s="16"/>
      <c r="K34" s="16"/>
      <c r="L34" s="11"/>
      <c r="M34" s="17"/>
      <c r="N34" s="13"/>
      <c r="O34" s="13"/>
      <c r="P34" s="25"/>
      <c r="Q34" s="14"/>
      <c r="R34" s="16"/>
      <c r="S34" s="16"/>
      <c r="T34" s="11"/>
      <c r="U34" s="17"/>
      <c r="V34" s="13"/>
      <c r="W34" s="13"/>
      <c r="X34" s="25"/>
      <c r="Y34" s="14"/>
      <c r="Z34" s="16"/>
      <c r="AA34" s="16"/>
      <c r="AB34" s="11"/>
      <c r="AC34" s="17"/>
      <c r="AD34" s="13"/>
      <c r="AE34" s="13"/>
      <c r="AF34" s="25"/>
      <c r="AG34" s="14"/>
      <c r="AH34" s="16"/>
      <c r="AI34" s="16"/>
      <c r="AJ34" s="11"/>
      <c r="AK34" s="17"/>
      <c r="AL34" s="13"/>
      <c r="AM34" s="13"/>
      <c r="AN34" s="25"/>
      <c r="AO34" s="14"/>
      <c r="AP34" s="16"/>
      <c r="AQ34" s="16"/>
      <c r="AR34" s="11"/>
      <c r="AS34" s="17"/>
      <c r="AT34" s="13"/>
      <c r="AU34" s="13"/>
      <c r="AV34" s="25"/>
      <c r="AW34" s="14"/>
      <c r="AX34" s="16"/>
      <c r="AY34" s="16"/>
      <c r="AZ34" s="11"/>
      <c r="BA34" s="17"/>
      <c r="BB34" s="13"/>
      <c r="BC34" s="13"/>
      <c r="BD34" s="25"/>
      <c r="BE34" s="14"/>
      <c r="BF34" s="16"/>
      <c r="BG34" s="16"/>
      <c r="BH34" s="11"/>
      <c r="BI34" s="17"/>
      <c r="BJ34" s="13"/>
      <c r="BK34" s="13"/>
      <c r="BL34" s="25"/>
      <c r="BM34" s="14"/>
      <c r="BN34" s="16"/>
      <c r="BO34" s="16"/>
      <c r="BP34" s="11"/>
      <c r="BQ34" s="17"/>
      <c r="BR34" s="13"/>
      <c r="BS34" s="13"/>
      <c r="BT34" s="25"/>
      <c r="BU34" s="14"/>
      <c r="BV34" s="16"/>
      <c r="BW34" s="16"/>
      <c r="BX34" s="11"/>
      <c r="BY34" s="17"/>
      <c r="BZ34" s="13"/>
      <c r="CA34" s="13"/>
      <c r="CB34" s="25"/>
      <c r="CC34" s="14"/>
      <c r="CD34" s="16"/>
      <c r="CE34" s="16"/>
      <c r="CF34" s="11"/>
      <c r="CG34" s="17"/>
      <c r="CH34" s="13"/>
      <c r="CI34" s="13"/>
      <c r="CJ34" s="25"/>
      <c r="CK34" s="14"/>
      <c r="CL34" s="16"/>
      <c r="CM34" s="16"/>
      <c r="CN34" s="11"/>
      <c r="CO34" s="17"/>
      <c r="CP34" s="13"/>
      <c r="CQ34" s="13"/>
      <c r="CR34" s="25"/>
    </row>
    <row r="35" spans="1:96" s="15" customFormat="1" ht="15.75" customHeight="1">
      <c r="A35" s="9"/>
      <c r="B35" s="10"/>
      <c r="C35" s="10"/>
      <c r="D35" s="11"/>
      <c r="E35" s="12"/>
      <c r="F35" s="13"/>
      <c r="G35" s="13"/>
      <c r="H35" s="25"/>
      <c r="I35" s="14"/>
      <c r="J35" s="10"/>
      <c r="K35" s="10"/>
      <c r="L35" s="11"/>
      <c r="M35" s="12"/>
      <c r="N35" s="13"/>
      <c r="O35" s="13"/>
      <c r="P35" s="25"/>
      <c r="Q35" s="14"/>
      <c r="R35" s="10"/>
      <c r="S35" s="10"/>
      <c r="T35" s="11"/>
      <c r="U35" s="12"/>
      <c r="V35" s="13"/>
      <c r="W35" s="13"/>
      <c r="X35" s="25"/>
      <c r="Y35" s="14"/>
      <c r="Z35" s="10"/>
      <c r="AA35" s="10"/>
      <c r="AB35" s="11"/>
      <c r="AC35" s="12"/>
      <c r="AD35" s="13"/>
      <c r="AE35" s="13"/>
      <c r="AF35" s="25"/>
      <c r="AG35" s="14"/>
      <c r="AH35" s="10"/>
      <c r="AI35" s="10"/>
      <c r="AJ35" s="11"/>
      <c r="AK35" s="12"/>
      <c r="AL35" s="13"/>
      <c r="AM35" s="13"/>
      <c r="AN35" s="25"/>
      <c r="AO35" s="14"/>
      <c r="AP35" s="10"/>
      <c r="AQ35" s="10"/>
      <c r="AR35" s="11"/>
      <c r="AS35" s="12"/>
      <c r="AT35" s="13"/>
      <c r="AU35" s="13"/>
      <c r="AV35" s="25"/>
      <c r="AW35" s="14"/>
      <c r="AX35" s="10"/>
      <c r="AY35" s="10"/>
      <c r="AZ35" s="11"/>
      <c r="BA35" s="12"/>
      <c r="BB35" s="13"/>
      <c r="BC35" s="13"/>
      <c r="BD35" s="25"/>
      <c r="BE35" s="14"/>
      <c r="BF35" s="10"/>
      <c r="BG35" s="10"/>
      <c r="BH35" s="11"/>
      <c r="BI35" s="12"/>
      <c r="BJ35" s="13"/>
      <c r="BK35" s="13"/>
      <c r="BL35" s="25"/>
      <c r="BM35" s="14"/>
      <c r="BN35" s="10"/>
      <c r="BO35" s="10"/>
      <c r="BP35" s="11"/>
      <c r="BQ35" s="12"/>
      <c r="BR35" s="13"/>
      <c r="BS35" s="13"/>
      <c r="BT35" s="25"/>
      <c r="BU35" s="14"/>
      <c r="BV35" s="10"/>
      <c r="BW35" s="10"/>
      <c r="BX35" s="11"/>
      <c r="BY35" s="12"/>
      <c r="BZ35" s="13"/>
      <c r="CA35" s="13"/>
      <c r="CB35" s="25"/>
      <c r="CC35" s="14"/>
      <c r="CD35" s="10"/>
      <c r="CE35" s="10"/>
      <c r="CF35" s="11"/>
      <c r="CG35" s="12"/>
      <c r="CH35" s="13"/>
      <c r="CI35" s="13"/>
      <c r="CJ35" s="25"/>
      <c r="CK35" s="14"/>
      <c r="CL35" s="10"/>
      <c r="CM35" s="10"/>
      <c r="CN35" s="11"/>
      <c r="CO35" s="12"/>
      <c r="CP35" s="13"/>
      <c r="CQ35" s="13"/>
      <c r="CR35" s="25"/>
    </row>
    <row r="36" spans="1:96" s="15" customFormat="1" ht="15.75" customHeight="1">
      <c r="A36" s="9"/>
      <c r="B36" s="16"/>
      <c r="C36" s="16"/>
      <c r="D36" s="11"/>
      <c r="E36" s="12"/>
      <c r="F36" s="13"/>
      <c r="G36" s="13"/>
      <c r="H36" s="25"/>
      <c r="I36" s="14"/>
      <c r="J36" s="16"/>
      <c r="K36" s="16"/>
      <c r="L36" s="11"/>
      <c r="M36" s="12"/>
      <c r="N36" s="13"/>
      <c r="O36" s="13"/>
      <c r="P36" s="25"/>
      <c r="Q36" s="14"/>
      <c r="R36" s="16"/>
      <c r="S36" s="16"/>
      <c r="T36" s="11"/>
      <c r="U36" s="12"/>
      <c r="V36" s="13"/>
      <c r="W36" s="13"/>
      <c r="X36" s="25"/>
      <c r="Y36" s="14"/>
      <c r="Z36" s="16"/>
      <c r="AA36" s="16"/>
      <c r="AB36" s="11"/>
      <c r="AC36" s="12"/>
      <c r="AD36" s="13"/>
      <c r="AE36" s="13"/>
      <c r="AF36" s="25"/>
      <c r="AG36" s="14"/>
      <c r="AH36" s="16"/>
      <c r="AI36" s="16"/>
      <c r="AJ36" s="11"/>
      <c r="AK36" s="12"/>
      <c r="AL36" s="13"/>
      <c r="AM36" s="13"/>
      <c r="AN36" s="25"/>
      <c r="AO36" s="14"/>
      <c r="AP36" s="16"/>
      <c r="AQ36" s="16"/>
      <c r="AR36" s="11"/>
      <c r="AS36" s="12"/>
      <c r="AT36" s="13"/>
      <c r="AU36" s="13"/>
      <c r="AV36" s="25"/>
      <c r="AW36" s="14"/>
      <c r="AX36" s="16"/>
      <c r="AY36" s="16"/>
      <c r="AZ36" s="11"/>
      <c r="BA36" s="12"/>
      <c r="BB36" s="13"/>
      <c r="BC36" s="13"/>
      <c r="BD36" s="25"/>
      <c r="BE36" s="14"/>
      <c r="BF36" s="16"/>
      <c r="BG36" s="16"/>
      <c r="BH36" s="11"/>
      <c r="BI36" s="12"/>
      <c r="BJ36" s="13"/>
      <c r="BK36" s="13"/>
      <c r="BL36" s="25"/>
      <c r="BM36" s="14"/>
      <c r="BN36" s="16"/>
      <c r="BO36" s="16"/>
      <c r="BP36" s="11"/>
      <c r="BQ36" s="12"/>
      <c r="BR36" s="13"/>
      <c r="BS36" s="13"/>
      <c r="BT36" s="25"/>
      <c r="BU36" s="14"/>
      <c r="BV36" s="16"/>
      <c r="BW36" s="16"/>
      <c r="BX36" s="11"/>
      <c r="BY36" s="12"/>
      <c r="BZ36" s="13"/>
      <c r="CA36" s="13"/>
      <c r="CB36" s="25"/>
      <c r="CC36" s="14"/>
      <c r="CD36" s="16"/>
      <c r="CE36" s="16"/>
      <c r="CF36" s="11"/>
      <c r="CG36" s="12"/>
      <c r="CH36" s="13"/>
      <c r="CI36" s="13"/>
      <c r="CJ36" s="25"/>
      <c r="CK36" s="14"/>
      <c r="CL36" s="16"/>
      <c r="CM36" s="16"/>
      <c r="CN36" s="11"/>
      <c r="CO36" s="12"/>
      <c r="CP36" s="13"/>
      <c r="CQ36" s="13"/>
      <c r="CR36" s="25"/>
    </row>
    <row r="37" spans="1:96" s="15" customFormat="1" ht="15.75" customHeight="1">
      <c r="A37" s="9"/>
      <c r="B37" s="16"/>
      <c r="C37" s="16"/>
      <c r="D37" s="11"/>
      <c r="E37" s="12"/>
      <c r="F37" s="13"/>
      <c r="G37" s="13"/>
      <c r="H37" s="25"/>
      <c r="I37" s="14"/>
      <c r="J37" s="16"/>
      <c r="K37" s="16"/>
      <c r="L37" s="11"/>
      <c r="M37" s="12"/>
      <c r="N37" s="13"/>
      <c r="O37" s="13"/>
      <c r="P37" s="25"/>
      <c r="Q37" s="14"/>
      <c r="R37" s="16"/>
      <c r="S37" s="16"/>
      <c r="T37" s="11"/>
      <c r="U37" s="12"/>
      <c r="V37" s="13"/>
      <c r="W37" s="13"/>
      <c r="X37" s="25"/>
      <c r="Y37" s="14"/>
      <c r="Z37" s="16"/>
      <c r="AA37" s="16"/>
      <c r="AB37" s="11"/>
      <c r="AC37" s="12"/>
      <c r="AD37" s="13"/>
      <c r="AE37" s="13"/>
      <c r="AF37" s="25"/>
      <c r="AG37" s="14"/>
      <c r="AH37" s="16"/>
      <c r="AI37" s="16"/>
      <c r="AJ37" s="11"/>
      <c r="AK37" s="12"/>
      <c r="AL37" s="13"/>
      <c r="AM37" s="13"/>
      <c r="AN37" s="25"/>
      <c r="AO37" s="14"/>
      <c r="AP37" s="16"/>
      <c r="AQ37" s="16"/>
      <c r="AR37" s="11"/>
      <c r="AS37" s="12"/>
      <c r="AT37" s="13"/>
      <c r="AU37" s="13"/>
      <c r="AV37" s="25"/>
      <c r="AW37" s="14"/>
      <c r="AX37" s="16"/>
      <c r="AY37" s="16"/>
      <c r="AZ37" s="11"/>
      <c r="BA37" s="12"/>
      <c r="BB37" s="13"/>
      <c r="BC37" s="13"/>
      <c r="BD37" s="25"/>
      <c r="BE37" s="14"/>
      <c r="BF37" s="16"/>
      <c r="BG37" s="16"/>
      <c r="BH37" s="11"/>
      <c r="BI37" s="12"/>
      <c r="BJ37" s="13"/>
      <c r="BK37" s="13"/>
      <c r="BL37" s="25"/>
      <c r="BM37" s="14"/>
      <c r="BN37" s="16"/>
      <c r="BO37" s="16"/>
      <c r="BP37" s="11"/>
      <c r="BQ37" s="12"/>
      <c r="BR37" s="13"/>
      <c r="BS37" s="13"/>
      <c r="BT37" s="25"/>
      <c r="BU37" s="14"/>
      <c r="BV37" s="16"/>
      <c r="BW37" s="16"/>
      <c r="BX37" s="11"/>
      <c r="BY37" s="12"/>
      <c r="BZ37" s="13"/>
      <c r="CA37" s="13"/>
      <c r="CB37" s="25"/>
      <c r="CC37" s="14"/>
      <c r="CD37" s="16"/>
      <c r="CE37" s="16"/>
      <c r="CF37" s="11"/>
      <c r="CG37" s="12"/>
      <c r="CH37" s="13"/>
      <c r="CI37" s="13"/>
      <c r="CJ37" s="25"/>
      <c r="CK37" s="14"/>
      <c r="CL37" s="16"/>
      <c r="CM37" s="16"/>
      <c r="CN37" s="11"/>
      <c r="CO37" s="12"/>
      <c r="CP37" s="13"/>
      <c r="CQ37" s="13"/>
      <c r="CR37" s="25"/>
    </row>
    <row r="38" spans="1:96" s="15" customFormat="1" ht="15.75" customHeight="1">
      <c r="A38" s="9"/>
      <c r="B38" s="16"/>
      <c r="C38" s="16"/>
      <c r="D38" s="11"/>
      <c r="E38" s="12"/>
      <c r="F38" s="13"/>
      <c r="G38" s="13"/>
      <c r="H38" s="25"/>
      <c r="I38" s="14"/>
      <c r="J38" s="16"/>
      <c r="K38" s="16"/>
      <c r="L38" s="11"/>
      <c r="M38" s="12"/>
      <c r="N38" s="13"/>
      <c r="O38" s="13"/>
      <c r="P38" s="25"/>
      <c r="Q38" s="14"/>
      <c r="R38" s="16"/>
      <c r="S38" s="16"/>
      <c r="T38" s="11"/>
      <c r="U38" s="12"/>
      <c r="V38" s="13"/>
      <c r="W38" s="13"/>
      <c r="X38" s="25"/>
      <c r="Y38" s="14"/>
      <c r="Z38" s="16"/>
      <c r="AA38" s="16"/>
      <c r="AB38" s="11"/>
      <c r="AC38" s="12"/>
      <c r="AD38" s="13"/>
      <c r="AE38" s="13"/>
      <c r="AF38" s="25"/>
      <c r="AG38" s="14"/>
      <c r="AH38" s="16"/>
      <c r="AI38" s="16"/>
      <c r="AJ38" s="11"/>
      <c r="AK38" s="12"/>
      <c r="AL38" s="13"/>
      <c r="AM38" s="13"/>
      <c r="AN38" s="25"/>
      <c r="AO38" s="14"/>
      <c r="AP38" s="16"/>
      <c r="AQ38" s="16"/>
      <c r="AR38" s="11"/>
      <c r="AS38" s="12"/>
      <c r="AT38" s="13"/>
      <c r="AU38" s="13"/>
      <c r="AV38" s="25"/>
      <c r="AW38" s="14"/>
      <c r="AX38" s="16"/>
      <c r="AY38" s="16"/>
      <c r="AZ38" s="11"/>
      <c r="BA38" s="12"/>
      <c r="BB38" s="13"/>
      <c r="BC38" s="13"/>
      <c r="BD38" s="25"/>
      <c r="BE38" s="14"/>
      <c r="BF38" s="16"/>
      <c r="BG38" s="16"/>
      <c r="BH38" s="11"/>
      <c r="BI38" s="12"/>
      <c r="BJ38" s="13"/>
      <c r="BK38" s="13"/>
      <c r="BL38" s="25"/>
      <c r="BM38" s="14"/>
      <c r="BN38" s="16"/>
      <c r="BO38" s="16"/>
      <c r="BP38" s="11"/>
      <c r="BQ38" s="12"/>
      <c r="BR38" s="13"/>
      <c r="BS38" s="13"/>
      <c r="BT38" s="25"/>
      <c r="BU38" s="14"/>
      <c r="BV38" s="16"/>
      <c r="BW38" s="16"/>
      <c r="BX38" s="11"/>
      <c r="BY38" s="12"/>
      <c r="BZ38" s="13"/>
      <c r="CA38" s="13"/>
      <c r="CB38" s="25"/>
      <c r="CC38" s="14"/>
      <c r="CD38" s="16"/>
      <c r="CE38" s="16"/>
      <c r="CF38" s="11"/>
      <c r="CG38" s="12"/>
      <c r="CH38" s="13"/>
      <c r="CI38" s="13"/>
      <c r="CJ38" s="25"/>
      <c r="CK38" s="14"/>
      <c r="CL38" s="16"/>
      <c r="CM38" s="16"/>
      <c r="CN38" s="11"/>
      <c r="CO38" s="12"/>
      <c r="CP38" s="13"/>
      <c r="CQ38" s="13"/>
      <c r="CR38" s="25"/>
    </row>
    <row r="39" spans="1:96" s="15" customFormat="1" ht="15.75" customHeight="1">
      <c r="A39" s="9"/>
      <c r="B39" s="16"/>
      <c r="C39" s="16"/>
      <c r="D39" s="11"/>
      <c r="E39" s="12"/>
      <c r="F39" s="13"/>
      <c r="G39" s="13"/>
      <c r="H39" s="25"/>
      <c r="I39" s="14"/>
      <c r="J39" s="16"/>
      <c r="K39" s="16"/>
      <c r="L39" s="11"/>
      <c r="M39" s="12"/>
      <c r="N39" s="13"/>
      <c r="O39" s="13"/>
      <c r="P39" s="25"/>
      <c r="Q39" s="14"/>
      <c r="R39" s="16"/>
      <c r="S39" s="16"/>
      <c r="T39" s="11"/>
      <c r="U39" s="12"/>
      <c r="V39" s="13"/>
      <c r="W39" s="13"/>
      <c r="X39" s="25"/>
      <c r="Y39" s="14"/>
      <c r="Z39" s="16"/>
      <c r="AA39" s="16"/>
      <c r="AB39" s="11"/>
      <c r="AC39" s="12"/>
      <c r="AD39" s="13"/>
      <c r="AE39" s="13"/>
      <c r="AF39" s="25"/>
      <c r="AG39" s="14"/>
      <c r="AH39" s="16"/>
      <c r="AI39" s="16"/>
      <c r="AJ39" s="11"/>
      <c r="AK39" s="12"/>
      <c r="AL39" s="13"/>
      <c r="AM39" s="13"/>
      <c r="AN39" s="25"/>
      <c r="AO39" s="14"/>
      <c r="AP39" s="16"/>
      <c r="AQ39" s="16"/>
      <c r="AR39" s="11"/>
      <c r="AS39" s="12"/>
      <c r="AT39" s="13"/>
      <c r="AU39" s="13"/>
      <c r="AV39" s="25"/>
      <c r="AW39" s="14"/>
      <c r="AX39" s="16"/>
      <c r="AY39" s="16"/>
      <c r="AZ39" s="11"/>
      <c r="BA39" s="12"/>
      <c r="BB39" s="13"/>
      <c r="BC39" s="13"/>
      <c r="BD39" s="25"/>
      <c r="BE39" s="14"/>
      <c r="BF39" s="16"/>
      <c r="BG39" s="16"/>
      <c r="BH39" s="11"/>
      <c r="BI39" s="12"/>
      <c r="BJ39" s="13"/>
      <c r="BK39" s="13"/>
      <c r="BL39" s="25"/>
      <c r="BM39" s="14"/>
      <c r="BN39" s="16"/>
      <c r="BO39" s="16"/>
      <c r="BP39" s="11"/>
      <c r="BQ39" s="12"/>
      <c r="BR39" s="13"/>
      <c r="BS39" s="13"/>
      <c r="BT39" s="25"/>
      <c r="BU39" s="14"/>
      <c r="BV39" s="16"/>
      <c r="BW39" s="16"/>
      <c r="BX39" s="11"/>
      <c r="BY39" s="12"/>
      <c r="BZ39" s="13"/>
      <c r="CA39" s="13"/>
      <c r="CB39" s="25"/>
      <c r="CC39" s="14"/>
      <c r="CD39" s="16"/>
      <c r="CE39" s="16"/>
      <c r="CF39" s="11"/>
      <c r="CG39" s="12"/>
      <c r="CH39" s="13"/>
      <c r="CI39" s="13"/>
      <c r="CJ39" s="25"/>
      <c r="CK39" s="14"/>
      <c r="CL39" s="16"/>
      <c r="CM39" s="16"/>
      <c r="CN39" s="11"/>
      <c r="CO39" s="12"/>
      <c r="CP39" s="13"/>
      <c r="CQ39" s="13"/>
      <c r="CR39" s="25"/>
    </row>
    <row r="40" spans="1:96" s="15" customFormat="1" ht="15.75" customHeight="1">
      <c r="A40" s="9"/>
      <c r="B40" s="16"/>
      <c r="C40" s="16"/>
      <c r="D40" s="11"/>
      <c r="E40" s="17"/>
      <c r="F40" s="13"/>
      <c r="G40" s="13"/>
      <c r="H40" s="25"/>
      <c r="I40" s="14"/>
      <c r="J40" s="16"/>
      <c r="K40" s="16"/>
      <c r="L40" s="11"/>
      <c r="M40" s="17"/>
      <c r="N40" s="13"/>
      <c r="O40" s="13"/>
      <c r="P40" s="25"/>
      <c r="Q40" s="14"/>
      <c r="R40" s="16"/>
      <c r="S40" s="16"/>
      <c r="T40" s="11"/>
      <c r="U40" s="17"/>
      <c r="V40" s="13"/>
      <c r="W40" s="13"/>
      <c r="X40" s="25"/>
      <c r="Y40" s="14"/>
      <c r="Z40" s="16"/>
      <c r="AA40" s="16"/>
      <c r="AB40" s="11"/>
      <c r="AC40" s="17"/>
      <c r="AD40" s="13"/>
      <c r="AE40" s="13"/>
      <c r="AF40" s="25"/>
      <c r="AG40" s="14"/>
      <c r="AH40" s="16"/>
      <c r="AI40" s="16"/>
      <c r="AJ40" s="11"/>
      <c r="AK40" s="17"/>
      <c r="AL40" s="13"/>
      <c r="AM40" s="13"/>
      <c r="AN40" s="25"/>
      <c r="AO40" s="14"/>
      <c r="AP40" s="16"/>
      <c r="AQ40" s="16"/>
      <c r="AR40" s="11"/>
      <c r="AS40" s="17"/>
      <c r="AT40" s="13"/>
      <c r="AU40" s="13"/>
      <c r="AV40" s="25"/>
      <c r="AW40" s="14"/>
      <c r="AX40" s="16"/>
      <c r="AY40" s="16"/>
      <c r="AZ40" s="11"/>
      <c r="BA40" s="17"/>
      <c r="BB40" s="13"/>
      <c r="BC40" s="13"/>
      <c r="BD40" s="25"/>
      <c r="BE40" s="14"/>
      <c r="BF40" s="16"/>
      <c r="BG40" s="16"/>
      <c r="BH40" s="11"/>
      <c r="BI40" s="17"/>
      <c r="BJ40" s="13"/>
      <c r="BK40" s="13"/>
      <c r="BL40" s="25"/>
      <c r="BM40" s="14"/>
      <c r="BN40" s="16"/>
      <c r="BO40" s="16"/>
      <c r="BP40" s="11"/>
      <c r="BQ40" s="17"/>
      <c r="BR40" s="13"/>
      <c r="BS40" s="13"/>
      <c r="BT40" s="25"/>
      <c r="BU40" s="14"/>
      <c r="BV40" s="16"/>
      <c r="BW40" s="16"/>
      <c r="BX40" s="11"/>
      <c r="BY40" s="17"/>
      <c r="BZ40" s="13"/>
      <c r="CA40" s="13"/>
      <c r="CB40" s="25"/>
      <c r="CC40" s="14"/>
      <c r="CD40" s="16"/>
      <c r="CE40" s="16"/>
      <c r="CF40" s="11"/>
      <c r="CG40" s="17"/>
      <c r="CH40" s="13"/>
      <c r="CI40" s="13"/>
      <c r="CJ40" s="25"/>
      <c r="CK40" s="14"/>
      <c r="CL40" s="16"/>
      <c r="CM40" s="16"/>
      <c r="CN40" s="11"/>
      <c r="CO40" s="17"/>
      <c r="CP40" s="13"/>
      <c r="CQ40" s="13"/>
      <c r="CR40" s="25"/>
    </row>
    <row r="41" spans="1:96" s="15" customFormat="1" ht="15.75" customHeight="1">
      <c r="A41" s="9"/>
      <c r="B41" s="16"/>
      <c r="C41" s="16"/>
      <c r="D41" s="11"/>
      <c r="E41" s="17"/>
      <c r="F41" s="13"/>
      <c r="G41" s="13"/>
      <c r="H41" s="25"/>
      <c r="I41" s="14"/>
      <c r="J41" s="16"/>
      <c r="K41" s="16"/>
      <c r="L41" s="11"/>
      <c r="M41" s="17"/>
      <c r="N41" s="13"/>
      <c r="O41" s="13"/>
      <c r="P41" s="25"/>
      <c r="Q41" s="14"/>
      <c r="R41" s="16"/>
      <c r="S41" s="16"/>
      <c r="T41" s="11"/>
      <c r="U41" s="17"/>
      <c r="V41" s="13"/>
      <c r="W41" s="13"/>
      <c r="X41" s="25"/>
      <c r="Y41" s="14"/>
      <c r="Z41" s="16"/>
      <c r="AA41" s="16"/>
      <c r="AB41" s="11"/>
      <c r="AC41" s="17"/>
      <c r="AD41" s="13"/>
      <c r="AE41" s="13"/>
      <c r="AF41" s="25"/>
      <c r="AG41" s="14"/>
      <c r="AH41" s="16"/>
      <c r="AI41" s="16"/>
      <c r="AJ41" s="11"/>
      <c r="AK41" s="17"/>
      <c r="AL41" s="13"/>
      <c r="AM41" s="13"/>
      <c r="AN41" s="25"/>
      <c r="AO41" s="14"/>
      <c r="AP41" s="16"/>
      <c r="AQ41" s="16"/>
      <c r="AR41" s="11"/>
      <c r="AS41" s="17"/>
      <c r="AT41" s="13"/>
      <c r="AU41" s="13"/>
      <c r="AV41" s="25"/>
      <c r="AW41" s="14"/>
      <c r="AX41" s="16"/>
      <c r="AY41" s="16"/>
      <c r="AZ41" s="11"/>
      <c r="BA41" s="17"/>
      <c r="BB41" s="13"/>
      <c r="BC41" s="13"/>
      <c r="BD41" s="25"/>
      <c r="BE41" s="14"/>
      <c r="BF41" s="16"/>
      <c r="BG41" s="16"/>
      <c r="BH41" s="11"/>
      <c r="BI41" s="17"/>
      <c r="BJ41" s="13"/>
      <c r="BK41" s="13"/>
      <c r="BL41" s="25"/>
      <c r="BM41" s="14"/>
      <c r="BN41" s="16"/>
      <c r="BO41" s="16"/>
      <c r="BP41" s="11"/>
      <c r="BQ41" s="17"/>
      <c r="BR41" s="13"/>
      <c r="BS41" s="13"/>
      <c r="BT41" s="25"/>
      <c r="BU41" s="14"/>
      <c r="BV41" s="16"/>
      <c r="BW41" s="16"/>
      <c r="BX41" s="11"/>
      <c r="BY41" s="17"/>
      <c r="BZ41" s="13"/>
      <c r="CA41" s="13"/>
      <c r="CB41" s="25"/>
      <c r="CC41" s="14"/>
      <c r="CD41" s="16"/>
      <c r="CE41" s="16"/>
      <c r="CF41" s="11"/>
      <c r="CG41" s="17"/>
      <c r="CH41" s="13"/>
      <c r="CI41" s="13"/>
      <c r="CJ41" s="25"/>
      <c r="CK41" s="14"/>
      <c r="CL41" s="16"/>
      <c r="CM41" s="16"/>
      <c r="CN41" s="11"/>
      <c r="CO41" s="17"/>
      <c r="CP41" s="13"/>
      <c r="CQ41" s="13"/>
      <c r="CR41" s="25"/>
    </row>
    <row r="42" spans="1:96" s="15" customFormat="1" ht="15.75" customHeight="1">
      <c r="A42" s="9"/>
      <c r="B42" s="16"/>
      <c r="C42" s="16"/>
      <c r="D42" s="11"/>
      <c r="E42" s="17"/>
      <c r="F42" s="13"/>
      <c r="G42" s="13"/>
      <c r="H42" s="25"/>
      <c r="I42" s="14"/>
      <c r="J42" s="16"/>
      <c r="K42" s="16"/>
      <c r="L42" s="11"/>
      <c r="M42" s="17"/>
      <c r="N42" s="13"/>
      <c r="O42" s="13"/>
      <c r="P42" s="25"/>
      <c r="Q42" s="14"/>
      <c r="R42" s="16"/>
      <c r="S42" s="16"/>
      <c r="T42" s="11"/>
      <c r="U42" s="17"/>
      <c r="V42" s="13"/>
      <c r="W42" s="13"/>
      <c r="X42" s="25"/>
      <c r="Y42" s="14"/>
      <c r="Z42" s="16"/>
      <c r="AA42" s="16"/>
      <c r="AB42" s="11"/>
      <c r="AC42" s="17"/>
      <c r="AD42" s="13"/>
      <c r="AE42" s="13"/>
      <c r="AF42" s="25"/>
      <c r="AG42" s="14"/>
      <c r="AH42" s="16"/>
      <c r="AI42" s="16"/>
      <c r="AJ42" s="11"/>
      <c r="AK42" s="17"/>
      <c r="AL42" s="13"/>
      <c r="AM42" s="13"/>
      <c r="AN42" s="25"/>
      <c r="AO42" s="14"/>
      <c r="AP42" s="16"/>
      <c r="AQ42" s="16"/>
      <c r="AR42" s="11"/>
      <c r="AS42" s="17"/>
      <c r="AT42" s="13"/>
      <c r="AU42" s="13"/>
      <c r="AV42" s="25"/>
      <c r="AW42" s="14"/>
      <c r="AX42" s="16"/>
      <c r="AY42" s="16"/>
      <c r="AZ42" s="11"/>
      <c r="BA42" s="17"/>
      <c r="BB42" s="13"/>
      <c r="BC42" s="13"/>
      <c r="BD42" s="25"/>
      <c r="BE42" s="14"/>
      <c r="BF42" s="16"/>
      <c r="BG42" s="16"/>
      <c r="BH42" s="11"/>
      <c r="BI42" s="17"/>
      <c r="BJ42" s="13"/>
      <c r="BK42" s="13"/>
      <c r="BL42" s="25"/>
      <c r="BM42" s="14"/>
      <c r="BN42" s="16"/>
      <c r="BO42" s="16"/>
      <c r="BP42" s="11"/>
      <c r="BQ42" s="17"/>
      <c r="BR42" s="13"/>
      <c r="BS42" s="13"/>
      <c r="BT42" s="25"/>
      <c r="BU42" s="14"/>
      <c r="BV42" s="16"/>
      <c r="BW42" s="16"/>
      <c r="BX42" s="11"/>
      <c r="BY42" s="17"/>
      <c r="BZ42" s="13"/>
      <c r="CA42" s="13"/>
      <c r="CB42" s="25"/>
      <c r="CC42" s="14"/>
      <c r="CD42" s="16"/>
      <c r="CE42" s="16"/>
      <c r="CF42" s="11"/>
      <c r="CG42" s="17"/>
      <c r="CH42" s="13"/>
      <c r="CI42" s="13"/>
      <c r="CJ42" s="25"/>
      <c r="CK42" s="14"/>
      <c r="CL42" s="16"/>
      <c r="CM42" s="16"/>
      <c r="CN42" s="11"/>
      <c r="CO42" s="17"/>
      <c r="CP42" s="13"/>
      <c r="CQ42" s="13"/>
      <c r="CR42" s="25"/>
    </row>
    <row r="43" spans="1:96" s="15" customFormat="1" ht="15.75" customHeight="1">
      <c r="A43" s="9"/>
      <c r="B43" s="16"/>
      <c r="C43" s="16"/>
      <c r="D43" s="11"/>
      <c r="E43" s="17"/>
      <c r="F43" s="13"/>
      <c r="G43" s="13"/>
      <c r="H43" s="25"/>
      <c r="I43" s="14"/>
      <c r="J43" s="16"/>
      <c r="K43" s="16"/>
      <c r="L43" s="11"/>
      <c r="M43" s="17"/>
      <c r="N43" s="13"/>
      <c r="O43" s="13"/>
      <c r="P43" s="25"/>
      <c r="Q43" s="14"/>
      <c r="R43" s="16"/>
      <c r="S43" s="16"/>
      <c r="T43" s="11"/>
      <c r="U43" s="17"/>
      <c r="V43" s="13"/>
      <c r="W43" s="13"/>
      <c r="X43" s="25"/>
      <c r="Y43" s="14"/>
      <c r="Z43" s="16"/>
      <c r="AA43" s="16"/>
      <c r="AB43" s="11"/>
      <c r="AC43" s="17"/>
      <c r="AD43" s="13"/>
      <c r="AE43" s="13"/>
      <c r="AF43" s="25"/>
      <c r="AG43" s="14"/>
      <c r="AH43" s="16"/>
      <c r="AI43" s="16"/>
      <c r="AJ43" s="11"/>
      <c r="AK43" s="17"/>
      <c r="AL43" s="13"/>
      <c r="AM43" s="13"/>
      <c r="AN43" s="25"/>
      <c r="AO43" s="14"/>
      <c r="AP43" s="16"/>
      <c r="AQ43" s="16"/>
      <c r="AR43" s="11"/>
      <c r="AS43" s="17"/>
      <c r="AT43" s="13"/>
      <c r="AU43" s="13"/>
      <c r="AV43" s="25"/>
      <c r="AW43" s="14"/>
      <c r="AX43" s="16"/>
      <c r="AY43" s="16"/>
      <c r="AZ43" s="11"/>
      <c r="BA43" s="17"/>
      <c r="BB43" s="13"/>
      <c r="BC43" s="13"/>
      <c r="BD43" s="25"/>
      <c r="BE43" s="14"/>
      <c r="BF43" s="16"/>
      <c r="BG43" s="16"/>
      <c r="BH43" s="11"/>
      <c r="BI43" s="17"/>
      <c r="BJ43" s="13"/>
      <c r="BK43" s="13"/>
      <c r="BL43" s="25"/>
      <c r="BM43" s="14"/>
      <c r="BN43" s="16"/>
      <c r="BO43" s="16"/>
      <c r="BP43" s="11"/>
      <c r="BQ43" s="17"/>
      <c r="BR43" s="13"/>
      <c r="BS43" s="13"/>
      <c r="BT43" s="25"/>
      <c r="BU43" s="14"/>
      <c r="BV43" s="16"/>
      <c r="BW43" s="16"/>
      <c r="BX43" s="11"/>
      <c r="BY43" s="17"/>
      <c r="BZ43" s="13"/>
      <c r="CA43" s="13"/>
      <c r="CB43" s="25"/>
      <c r="CC43" s="14"/>
      <c r="CD43" s="16"/>
      <c r="CE43" s="16"/>
      <c r="CF43" s="11"/>
      <c r="CG43" s="17"/>
      <c r="CH43" s="13"/>
      <c r="CI43" s="13"/>
      <c r="CJ43" s="25"/>
      <c r="CK43" s="14"/>
      <c r="CL43" s="16"/>
      <c r="CM43" s="16"/>
      <c r="CN43" s="11"/>
      <c r="CO43" s="17"/>
      <c r="CP43" s="13"/>
      <c r="CQ43" s="13"/>
      <c r="CR43" s="25"/>
    </row>
    <row r="44" spans="1:96" s="15" customFormat="1" ht="15.75" customHeight="1">
      <c r="A44" s="9"/>
      <c r="B44" s="16"/>
      <c r="C44" s="16"/>
      <c r="D44" s="11"/>
      <c r="E44" s="17"/>
      <c r="F44" s="13"/>
      <c r="G44" s="13"/>
      <c r="H44" s="25"/>
      <c r="I44" s="14"/>
      <c r="J44" s="16"/>
      <c r="K44" s="16"/>
      <c r="L44" s="11"/>
      <c r="M44" s="17"/>
      <c r="N44" s="13"/>
      <c r="O44" s="13"/>
      <c r="P44" s="25"/>
      <c r="Q44" s="14"/>
      <c r="R44" s="16"/>
      <c r="S44" s="16"/>
      <c r="T44" s="11"/>
      <c r="U44" s="17"/>
      <c r="V44" s="13"/>
      <c r="W44" s="13"/>
      <c r="X44" s="25"/>
      <c r="Y44" s="14"/>
      <c r="Z44" s="16"/>
      <c r="AA44" s="16"/>
      <c r="AB44" s="11"/>
      <c r="AC44" s="17"/>
      <c r="AD44" s="13"/>
      <c r="AE44" s="13"/>
      <c r="AF44" s="25"/>
      <c r="AG44" s="14"/>
      <c r="AH44" s="16"/>
      <c r="AI44" s="16"/>
      <c r="AJ44" s="11"/>
      <c r="AK44" s="17"/>
      <c r="AL44" s="13"/>
      <c r="AM44" s="13"/>
      <c r="AN44" s="25"/>
      <c r="AO44" s="14"/>
      <c r="AP44" s="16"/>
      <c r="AQ44" s="16"/>
      <c r="AR44" s="11"/>
      <c r="AS44" s="17"/>
      <c r="AT44" s="13"/>
      <c r="AU44" s="13"/>
      <c r="AV44" s="25"/>
      <c r="AW44" s="14"/>
      <c r="AX44" s="16"/>
      <c r="AY44" s="16"/>
      <c r="AZ44" s="11"/>
      <c r="BA44" s="17"/>
      <c r="BB44" s="13"/>
      <c r="BC44" s="13"/>
      <c r="BD44" s="25"/>
      <c r="BE44" s="14"/>
      <c r="BF44" s="16"/>
      <c r="BG44" s="16"/>
      <c r="BH44" s="11"/>
      <c r="BI44" s="17"/>
      <c r="BJ44" s="13"/>
      <c r="BK44" s="13"/>
      <c r="BL44" s="25"/>
      <c r="BM44" s="14"/>
      <c r="BN44" s="16"/>
      <c r="BO44" s="16"/>
      <c r="BP44" s="11"/>
      <c r="BQ44" s="17"/>
      <c r="BR44" s="13"/>
      <c r="BS44" s="13"/>
      <c r="BT44" s="25"/>
      <c r="BU44" s="14"/>
      <c r="BV44" s="16"/>
      <c r="BW44" s="16"/>
      <c r="BX44" s="11"/>
      <c r="BY44" s="17"/>
      <c r="BZ44" s="13"/>
      <c r="CA44" s="13"/>
      <c r="CB44" s="25"/>
      <c r="CC44" s="14"/>
      <c r="CD44" s="16"/>
      <c r="CE44" s="16"/>
      <c r="CF44" s="11"/>
      <c r="CG44" s="17"/>
      <c r="CH44" s="13"/>
      <c r="CI44" s="13"/>
      <c r="CJ44" s="25"/>
      <c r="CK44" s="14"/>
      <c r="CL44" s="16"/>
      <c r="CM44" s="16"/>
      <c r="CN44" s="11"/>
      <c r="CO44" s="17"/>
      <c r="CP44" s="13"/>
      <c r="CQ44" s="13"/>
      <c r="CR44" s="25"/>
    </row>
    <row r="45" spans="1:96" s="29" customFormat="1" ht="15" thickBot="1">
      <c r="E45" s="30"/>
      <c r="F45" s="31"/>
      <c r="G45" s="30"/>
      <c r="H45" s="30"/>
      <c r="I45" s="32"/>
      <c r="M45" s="30"/>
      <c r="N45" s="31"/>
      <c r="O45" s="30"/>
      <c r="P45" s="30"/>
      <c r="Q45" s="32"/>
      <c r="U45" s="30"/>
      <c r="V45" s="31"/>
      <c r="W45" s="30"/>
      <c r="X45" s="30"/>
      <c r="Y45" s="32"/>
      <c r="AC45" s="30"/>
      <c r="AD45" s="31"/>
      <c r="AE45" s="30"/>
      <c r="AF45" s="30"/>
      <c r="AG45" s="32"/>
      <c r="AK45" s="30"/>
      <c r="AL45" s="31"/>
      <c r="AM45" s="30"/>
      <c r="AN45" s="30"/>
      <c r="AO45" s="32"/>
      <c r="AS45" s="30"/>
      <c r="AT45" s="31"/>
      <c r="AU45" s="30"/>
      <c r="AV45" s="30"/>
      <c r="AW45" s="32"/>
      <c r="BA45" s="30"/>
      <c r="BB45" s="31"/>
      <c r="BC45" s="30"/>
      <c r="BD45" s="30"/>
      <c r="BE45" s="32"/>
      <c r="BI45" s="30"/>
      <c r="BJ45" s="31"/>
      <c r="BK45" s="30"/>
      <c r="BL45" s="30"/>
      <c r="BM45" s="32"/>
      <c r="BQ45" s="30"/>
      <c r="BR45" s="31"/>
      <c r="BS45" s="30"/>
      <c r="BT45" s="30"/>
      <c r="BU45" s="32"/>
      <c r="BY45" s="30"/>
      <c r="BZ45" s="31"/>
      <c r="CA45" s="30"/>
      <c r="CB45" s="30"/>
      <c r="CC45" s="32"/>
      <c r="CG45" s="30"/>
      <c r="CH45" s="31"/>
      <c r="CI45" s="30"/>
      <c r="CJ45" s="30"/>
      <c r="CK45" s="32"/>
      <c r="CO45" s="30"/>
      <c r="CP45" s="31"/>
      <c r="CQ45" s="30"/>
      <c r="CR45" s="30"/>
    </row>
    <row r="46" spans="1:96" s="4" customFormat="1" ht="18.600000000000001" thickBot="1">
      <c r="B46" s="96" t="s">
        <v>15</v>
      </c>
      <c r="C46" s="97"/>
      <c r="D46" s="97"/>
      <c r="E46" s="97"/>
      <c r="F46" s="97"/>
      <c r="G46" s="98"/>
      <c r="H46" s="28">
        <f>SUM(F5:F44)-H48</f>
        <v>0</v>
      </c>
      <c r="I46" s="6"/>
      <c r="J46" s="96" t="s">
        <v>15</v>
      </c>
      <c r="K46" s="97"/>
      <c r="L46" s="97"/>
      <c r="M46" s="97"/>
      <c r="N46" s="97"/>
      <c r="O46" s="98"/>
      <c r="P46" s="28">
        <f>SUM(N5:N44)-P48</f>
        <v>0</v>
      </c>
      <c r="Q46" s="6"/>
      <c r="R46" s="96" t="s">
        <v>15</v>
      </c>
      <c r="S46" s="97"/>
      <c r="T46" s="97"/>
      <c r="U46" s="97"/>
      <c r="V46" s="97"/>
      <c r="W46" s="98"/>
      <c r="X46" s="28">
        <f>SUM(V5:V44)-X48</f>
        <v>0</v>
      </c>
      <c r="Y46" s="6"/>
      <c r="Z46" s="96" t="s">
        <v>15</v>
      </c>
      <c r="AA46" s="97"/>
      <c r="AB46" s="97"/>
      <c r="AC46" s="97"/>
      <c r="AD46" s="97"/>
      <c r="AE46" s="98"/>
      <c r="AF46" s="28">
        <f>SUM(AD5:AD44)-AF48</f>
        <v>0</v>
      </c>
      <c r="AG46" s="6"/>
      <c r="AH46" s="96" t="s">
        <v>15</v>
      </c>
      <c r="AI46" s="97"/>
      <c r="AJ46" s="97"/>
      <c r="AK46" s="97"/>
      <c r="AL46" s="97"/>
      <c r="AM46" s="98"/>
      <c r="AN46" s="28">
        <f>SUM(AL5:AL44)-AN48</f>
        <v>0</v>
      </c>
      <c r="AO46" s="6"/>
      <c r="AP46" s="96" t="s">
        <v>15</v>
      </c>
      <c r="AQ46" s="97"/>
      <c r="AR46" s="97"/>
      <c r="AS46" s="97"/>
      <c r="AT46" s="97"/>
      <c r="AU46" s="98"/>
      <c r="AV46" s="28">
        <f>SUM(AT5:AT44)-AV48</f>
        <v>0</v>
      </c>
      <c r="AW46" s="6"/>
      <c r="AX46" s="96" t="s">
        <v>15</v>
      </c>
      <c r="AY46" s="97"/>
      <c r="AZ46" s="97"/>
      <c r="BA46" s="97"/>
      <c r="BB46" s="97"/>
      <c r="BC46" s="98"/>
      <c r="BD46" s="28">
        <f>SUM(BB5:BB44)-BD48</f>
        <v>0</v>
      </c>
      <c r="BE46" s="6"/>
      <c r="BF46" s="96" t="s">
        <v>15</v>
      </c>
      <c r="BG46" s="97"/>
      <c r="BH46" s="97"/>
      <c r="BI46" s="97"/>
      <c r="BJ46" s="97"/>
      <c r="BK46" s="98"/>
      <c r="BL46" s="28">
        <f>SUM(BJ5:BJ44)-BL48</f>
        <v>0</v>
      </c>
      <c r="BM46" s="6"/>
      <c r="BN46" s="96" t="s">
        <v>15</v>
      </c>
      <c r="BO46" s="97"/>
      <c r="BP46" s="97"/>
      <c r="BQ46" s="97"/>
      <c r="BR46" s="97"/>
      <c r="BS46" s="98"/>
      <c r="BT46" s="28">
        <f>SUM(BR5:BR44)-BT48</f>
        <v>0</v>
      </c>
      <c r="BU46" s="6"/>
      <c r="BV46" s="96" t="s">
        <v>15</v>
      </c>
      <c r="BW46" s="97"/>
      <c r="BX46" s="97"/>
      <c r="BY46" s="97"/>
      <c r="BZ46" s="97"/>
      <c r="CA46" s="98"/>
      <c r="CB46" s="28">
        <f>SUM(BZ5:BZ44)-CB48</f>
        <v>0</v>
      </c>
      <c r="CC46" s="6"/>
      <c r="CD46" s="96" t="s">
        <v>15</v>
      </c>
      <c r="CE46" s="97"/>
      <c r="CF46" s="97"/>
      <c r="CG46" s="97"/>
      <c r="CH46" s="97"/>
      <c r="CI46" s="98"/>
      <c r="CJ46" s="28">
        <f>SUM(CH5:CH44)-CJ48</f>
        <v>0</v>
      </c>
      <c r="CK46" s="6"/>
      <c r="CL46" s="96" t="s">
        <v>15</v>
      </c>
      <c r="CM46" s="97"/>
      <c r="CN46" s="97"/>
      <c r="CO46" s="97"/>
      <c r="CP46" s="97"/>
      <c r="CQ46" s="98"/>
      <c r="CR46" s="28">
        <f>SUM(CP5:CP44)-CR48</f>
        <v>0</v>
      </c>
    </row>
    <row r="47" spans="1:96" s="4" customFormat="1" ht="10.5" customHeight="1" thickBot="1">
      <c r="E47" s="7"/>
      <c r="F47" s="7"/>
      <c r="G47" s="7"/>
      <c r="H47" s="7"/>
      <c r="I47" s="6"/>
      <c r="M47" s="7"/>
      <c r="N47" s="7"/>
      <c r="O47" s="7"/>
      <c r="P47" s="7"/>
      <c r="Q47" s="6"/>
      <c r="U47" s="7"/>
      <c r="V47" s="7"/>
      <c r="W47" s="7"/>
      <c r="X47" s="7"/>
      <c r="Y47" s="6"/>
      <c r="AC47" s="7"/>
      <c r="AD47" s="7"/>
      <c r="AE47" s="7"/>
      <c r="AF47" s="7"/>
      <c r="AG47" s="6"/>
      <c r="AK47" s="7"/>
      <c r="AL47" s="7"/>
      <c r="AM47" s="7"/>
      <c r="AN47" s="7"/>
      <c r="AO47" s="6"/>
      <c r="AS47" s="7"/>
      <c r="AT47" s="7"/>
      <c r="AU47" s="7"/>
      <c r="AV47" s="7"/>
      <c r="AW47" s="6"/>
      <c r="BA47" s="7"/>
      <c r="BB47" s="7"/>
      <c r="BC47" s="7"/>
      <c r="BD47" s="7"/>
      <c r="BE47" s="6"/>
      <c r="BI47" s="7"/>
      <c r="BJ47" s="7"/>
      <c r="BK47" s="7"/>
      <c r="BL47" s="7"/>
      <c r="BM47" s="6"/>
      <c r="BQ47" s="7"/>
      <c r="BR47" s="7"/>
      <c r="BS47" s="7"/>
      <c r="BT47" s="7"/>
      <c r="BU47" s="6"/>
      <c r="BY47" s="7"/>
      <c r="BZ47" s="7"/>
      <c r="CA47" s="7"/>
      <c r="CB47" s="7"/>
      <c r="CC47" s="6"/>
      <c r="CG47" s="7"/>
      <c r="CH47" s="7"/>
      <c r="CI47" s="7"/>
      <c r="CJ47" s="7"/>
      <c r="CK47" s="6"/>
      <c r="CO47" s="7"/>
      <c r="CP47" s="7"/>
      <c r="CQ47" s="7"/>
      <c r="CR47" s="7"/>
    </row>
    <row r="48" spans="1:96" s="4" customFormat="1" ht="15.6" thickTop="1" thickBot="1">
      <c r="E48" s="92" t="s">
        <v>17</v>
      </c>
      <c r="F48" s="92"/>
      <c r="G48" s="92"/>
      <c r="H48" s="33">
        <f>SUMIF($H$5:$H$44,"PAGAMENTO EFETUADO",$G$5:$G$44)</f>
        <v>0</v>
      </c>
      <c r="I48" s="6"/>
      <c r="M48" s="92" t="s">
        <v>17</v>
      </c>
      <c r="N48" s="92"/>
      <c r="O48" s="92"/>
      <c r="P48" s="33">
        <f>SUMIF(P5:P44,"PAGAMENTO EFETUADO",O5:O44)</f>
        <v>0</v>
      </c>
      <c r="Q48" s="6"/>
      <c r="U48" s="92" t="s">
        <v>17</v>
      </c>
      <c r="V48" s="92"/>
      <c r="W48" s="92"/>
      <c r="X48" s="33">
        <f>SUMIF(X5:X44,"PAGAMENTO EFETUADO",W5:W44)</f>
        <v>0</v>
      </c>
      <c r="Y48" s="6"/>
      <c r="AC48" s="92" t="s">
        <v>17</v>
      </c>
      <c r="AD48" s="92"/>
      <c r="AE48" s="92"/>
      <c r="AF48" s="33">
        <f>SUMIF(AF5:AF44,"PAGAMENTO EFETUADO",AE5:AE44)</f>
        <v>0</v>
      </c>
      <c r="AG48" s="6"/>
      <c r="AK48" s="92" t="s">
        <v>17</v>
      </c>
      <c r="AL48" s="92"/>
      <c r="AM48" s="92"/>
      <c r="AN48" s="33">
        <f>SUMIF(AN5:AN44,"PAGAMENTO EFETUADO",AM5:AM44)</f>
        <v>0</v>
      </c>
      <c r="AO48" s="6"/>
      <c r="AS48" s="92" t="s">
        <v>17</v>
      </c>
      <c r="AT48" s="92"/>
      <c r="AU48" s="92"/>
      <c r="AV48" s="33">
        <f>SUMIF(AV5:AV44,"PAGAMENTO EFETUADO",AU5:AU44)</f>
        <v>0</v>
      </c>
      <c r="AW48" s="6"/>
      <c r="BA48" s="92" t="s">
        <v>17</v>
      </c>
      <c r="BB48" s="92"/>
      <c r="BC48" s="92"/>
      <c r="BD48" s="33">
        <f>SUMIF(BD5:BD44,"PAGAMENTO EFETUADO",BC5:BC44)</f>
        <v>0</v>
      </c>
      <c r="BE48" s="6"/>
      <c r="BI48" s="92" t="s">
        <v>17</v>
      </c>
      <c r="BJ48" s="92"/>
      <c r="BK48" s="92"/>
      <c r="BL48" s="33">
        <f>SUMIF(BL5:BL44,"PAGAMENTO EFETUADO",BK5:BK44)</f>
        <v>0</v>
      </c>
      <c r="BM48" s="6"/>
      <c r="BQ48" s="92" t="s">
        <v>17</v>
      </c>
      <c r="BR48" s="92"/>
      <c r="BS48" s="92"/>
      <c r="BT48" s="33">
        <f>SUMIF(BT5:BT44,"PAGAMENTO EFETUADO",BS5:BS44)</f>
        <v>0</v>
      </c>
      <c r="BU48" s="6"/>
      <c r="BY48" s="92" t="s">
        <v>17</v>
      </c>
      <c r="BZ48" s="92"/>
      <c r="CA48" s="92"/>
      <c r="CB48" s="33">
        <f>SUMIF(CB5:CB44,"PAGAMENTO EFETUADO",CA5:CA44)</f>
        <v>0</v>
      </c>
      <c r="CC48" s="6"/>
      <c r="CG48" s="92" t="s">
        <v>17</v>
      </c>
      <c r="CH48" s="92"/>
      <c r="CI48" s="92"/>
      <c r="CJ48" s="33">
        <f>SUMIF(CJ5:CJ44,"PAGAMENTO EFETUADO",CI5:CI44)</f>
        <v>0</v>
      </c>
      <c r="CK48" s="6"/>
      <c r="CO48" s="92" t="s">
        <v>17</v>
      </c>
      <c r="CP48" s="92"/>
      <c r="CQ48" s="92"/>
      <c r="CR48" s="33">
        <f>SUMIF(CR5:CR44,"PAGAMENTO EFETUADO",CQ5:CQ44)</f>
        <v>0</v>
      </c>
    </row>
    <row r="49" spans="5:96" s="4" customFormat="1" ht="15.6" thickTop="1" thickBot="1">
      <c r="E49" s="92" t="s">
        <v>18</v>
      </c>
      <c r="F49" s="92"/>
      <c r="G49" s="92"/>
      <c r="H49" s="33">
        <f>SUMIF($H$5:$H$44,"PAGAMENTO ADIADO",$G$5:$G$44)</f>
        <v>0</v>
      </c>
      <c r="I49" s="6"/>
      <c r="M49" s="92" t="s">
        <v>18</v>
      </c>
      <c r="N49" s="92"/>
      <c r="O49" s="92"/>
      <c r="P49" s="33">
        <f>SUMIF(P5:P44,"PAGAMENTO ADIADO",O5:O44)</f>
        <v>0</v>
      </c>
      <c r="Q49" s="6"/>
      <c r="U49" s="92" t="s">
        <v>18</v>
      </c>
      <c r="V49" s="92"/>
      <c r="W49" s="92"/>
      <c r="X49" s="33">
        <f>SUMIF(X5:X44,"PAGAMENTO ADIADO",W5:W44)</f>
        <v>0</v>
      </c>
      <c r="Y49" s="6"/>
      <c r="AC49" s="92" t="s">
        <v>18</v>
      </c>
      <c r="AD49" s="92"/>
      <c r="AE49" s="92"/>
      <c r="AF49" s="33">
        <f>SUMIF(AF5:AF44,"PAGAMENTO ADIADO",AE5:AE44)</f>
        <v>0</v>
      </c>
      <c r="AG49" s="6"/>
      <c r="AK49" s="92" t="s">
        <v>18</v>
      </c>
      <c r="AL49" s="92"/>
      <c r="AM49" s="92"/>
      <c r="AN49" s="33">
        <f>SUMIF(AN5:AN44,"PAGAMENTO ADIADO",AM5:AM44)</f>
        <v>0</v>
      </c>
      <c r="AO49" s="6"/>
      <c r="AS49" s="92" t="s">
        <v>18</v>
      </c>
      <c r="AT49" s="92"/>
      <c r="AU49" s="92"/>
      <c r="AV49" s="33">
        <f>SUMIF(AV5:AV44,"PAGAMENTO ADIADO",AU5:AU44)</f>
        <v>0</v>
      </c>
      <c r="AW49" s="6"/>
      <c r="BA49" s="92" t="s">
        <v>18</v>
      </c>
      <c r="BB49" s="92"/>
      <c r="BC49" s="92"/>
      <c r="BD49" s="33">
        <f>SUMIF(BD5:BD44,"PAGAMENTO ADIADO",BC5:BC44)</f>
        <v>0</v>
      </c>
      <c r="BE49" s="6"/>
      <c r="BI49" s="92" t="s">
        <v>18</v>
      </c>
      <c r="BJ49" s="92"/>
      <c r="BK49" s="92"/>
      <c r="BL49" s="33">
        <f>SUMIF(BL5:BL44,"PAGAMENTO ADIADO",BK5:BK44)</f>
        <v>0</v>
      </c>
      <c r="BM49" s="6"/>
      <c r="BQ49" s="92" t="s">
        <v>18</v>
      </c>
      <c r="BR49" s="92"/>
      <c r="BS49" s="92"/>
      <c r="BT49" s="33">
        <f>SUMIF(BT5:BT44,"PAGAMENTO ADIADO",BS5:BS44)</f>
        <v>0</v>
      </c>
      <c r="BU49" s="6"/>
      <c r="BY49" s="92" t="s">
        <v>18</v>
      </c>
      <c r="BZ49" s="92"/>
      <c r="CA49" s="92"/>
      <c r="CB49" s="33">
        <f>SUMIF(CB5:CB44,"PAGAMENTO ADIADO",CA5:CA44)</f>
        <v>0</v>
      </c>
      <c r="CC49" s="6"/>
      <c r="CG49" s="92" t="s">
        <v>18</v>
      </c>
      <c r="CH49" s="92"/>
      <c r="CI49" s="92"/>
      <c r="CJ49" s="33">
        <f>SUMIF(CJ5:CJ44,"PAGAMENTO ADIADO",CI5:CI44)</f>
        <v>0</v>
      </c>
      <c r="CK49" s="6"/>
      <c r="CO49" s="92" t="s">
        <v>18</v>
      </c>
      <c r="CP49" s="92"/>
      <c r="CQ49" s="92"/>
      <c r="CR49" s="33">
        <f>SUMIF(CR5:CR44,"PAGAMENTO ADIADO",CQ5:CQ44)</f>
        <v>0</v>
      </c>
    </row>
    <row r="50" spans="5:96" s="4" customFormat="1" ht="15.6" thickTop="1" thickBot="1">
      <c r="E50" s="92" t="s">
        <v>19</v>
      </c>
      <c r="F50" s="92"/>
      <c r="G50" s="92"/>
      <c r="H50" s="33">
        <f>SUMIF($H$5:$H$44,"PAGAMENTO ATRASADO",$G$5:$G$44)</f>
        <v>0</v>
      </c>
      <c r="I50" s="6"/>
      <c r="M50" s="92" t="s">
        <v>19</v>
      </c>
      <c r="N50" s="92"/>
      <c r="O50" s="92"/>
      <c r="P50" s="33">
        <f>SUMIF(P5:P44,"PAGAMENTO ATRASADO",O5:O44)</f>
        <v>0</v>
      </c>
      <c r="Q50" s="6"/>
      <c r="U50" s="92" t="s">
        <v>19</v>
      </c>
      <c r="V50" s="92"/>
      <c r="W50" s="92"/>
      <c r="X50" s="33">
        <f>SUMIF(X5:X44,"PAGAMENTO ATRASADO",W5:W44)</f>
        <v>0</v>
      </c>
      <c r="Y50" s="6"/>
      <c r="AC50" s="92" t="s">
        <v>19</v>
      </c>
      <c r="AD50" s="92"/>
      <c r="AE50" s="92"/>
      <c r="AF50" s="33">
        <f>SUMIF(AF5:AF44,"PAGAMENTO ATRASADO",AE5:AE44)</f>
        <v>0</v>
      </c>
      <c r="AG50" s="6"/>
      <c r="AK50" s="92" t="s">
        <v>19</v>
      </c>
      <c r="AL50" s="92"/>
      <c r="AM50" s="92"/>
      <c r="AN50" s="33">
        <f>SUMIF(AN5:AN44,"PAGAMENTO ATRASADO",AM5:AM44)</f>
        <v>0</v>
      </c>
      <c r="AO50" s="6"/>
      <c r="AS50" s="92" t="s">
        <v>19</v>
      </c>
      <c r="AT50" s="92"/>
      <c r="AU50" s="92"/>
      <c r="AV50" s="33">
        <f>SUMIF(AV5:AV44,"PAGAMENTO ATRASADO",AU5:AU44)</f>
        <v>0</v>
      </c>
      <c r="AW50" s="6"/>
      <c r="BA50" s="92" t="s">
        <v>19</v>
      </c>
      <c r="BB50" s="92"/>
      <c r="BC50" s="92"/>
      <c r="BD50" s="33">
        <f>SUMIF(BD5:BD44,"PAGAMENTO ATRASADO",BC5:BC44)</f>
        <v>0</v>
      </c>
      <c r="BE50" s="6"/>
      <c r="BI50" s="92" t="s">
        <v>19</v>
      </c>
      <c r="BJ50" s="92"/>
      <c r="BK50" s="92"/>
      <c r="BL50" s="33">
        <f>SUMIF(BL5:BL44,"PAGAMENTO ATRASADO",BK5:BK44)</f>
        <v>0</v>
      </c>
      <c r="BM50" s="6"/>
      <c r="BQ50" s="92" t="s">
        <v>19</v>
      </c>
      <c r="BR50" s="92"/>
      <c r="BS50" s="92"/>
      <c r="BT50" s="33">
        <f>SUMIF(BT5:BT44,"PAGAMENTO ATRASADO",BS5:BS44)</f>
        <v>0</v>
      </c>
      <c r="BU50" s="6"/>
      <c r="BY50" s="92" t="s">
        <v>19</v>
      </c>
      <c r="BZ50" s="92"/>
      <c r="CA50" s="92"/>
      <c r="CB50" s="33">
        <f>SUMIF(CB5:CB44,"PAGAMENTO ATRASADO",CA5:CA44)</f>
        <v>0</v>
      </c>
      <c r="CC50" s="6"/>
      <c r="CG50" s="92" t="s">
        <v>19</v>
      </c>
      <c r="CH50" s="92"/>
      <c r="CI50" s="92"/>
      <c r="CJ50" s="33">
        <f>SUMIF(CJ5:CJ44,"PAGAMENTO ATRASADO",CI5:CI44)</f>
        <v>0</v>
      </c>
      <c r="CK50" s="6"/>
      <c r="CO50" s="92" t="s">
        <v>19</v>
      </c>
      <c r="CP50" s="92"/>
      <c r="CQ50" s="92"/>
      <c r="CR50" s="33">
        <f>SUMIF(CR5:CR44,"PAGAMENTO ATRASADO",CQ5:CQ44)</f>
        <v>0</v>
      </c>
    </row>
    <row r="51" spans="5:96" s="4" customFormat="1" ht="15.6" thickTop="1" thickBot="1">
      <c r="E51" s="92" t="s">
        <v>20</v>
      </c>
      <c r="F51" s="92"/>
      <c r="G51" s="92"/>
      <c r="H51" s="33">
        <f>SUMIF($H$5:$H$44,"NÃO VENCIDO",$G$5:$G$44)</f>
        <v>0</v>
      </c>
      <c r="I51" s="6"/>
      <c r="M51" s="92" t="s">
        <v>20</v>
      </c>
      <c r="N51" s="92"/>
      <c r="O51" s="92"/>
      <c r="P51" s="33">
        <f>SUMIF(P5:P44,"NÃO VENCIDO",O5:O44)</f>
        <v>0</v>
      </c>
      <c r="Q51" s="6"/>
      <c r="U51" s="92" t="s">
        <v>20</v>
      </c>
      <c r="V51" s="92"/>
      <c r="W51" s="92"/>
      <c r="X51" s="33">
        <f>SUMIF(X5:X44,"NÃO VENCIDO",W5:W44)</f>
        <v>0</v>
      </c>
      <c r="Y51" s="6"/>
      <c r="AC51" s="92" t="s">
        <v>20</v>
      </c>
      <c r="AD51" s="92"/>
      <c r="AE51" s="92"/>
      <c r="AF51" s="33">
        <f>SUMIF(AF5:AF44,"NÃO VENCIDO",AE5:AE44)</f>
        <v>0</v>
      </c>
      <c r="AG51" s="6"/>
      <c r="AK51" s="92" t="s">
        <v>20</v>
      </c>
      <c r="AL51" s="92"/>
      <c r="AM51" s="92"/>
      <c r="AN51" s="33">
        <f>SUMIF(AN5:AN44,"NÃO VENCIDO",AM5:AM44)</f>
        <v>0</v>
      </c>
      <c r="AO51" s="6"/>
      <c r="AS51" s="92" t="s">
        <v>20</v>
      </c>
      <c r="AT51" s="92"/>
      <c r="AU51" s="92"/>
      <c r="AV51" s="33">
        <f>SUMIF(AV5:AV44,"NÃO VENCIDO",AU5:AU44)</f>
        <v>0</v>
      </c>
      <c r="AW51" s="6"/>
      <c r="BA51" s="92" t="s">
        <v>20</v>
      </c>
      <c r="BB51" s="92"/>
      <c r="BC51" s="92"/>
      <c r="BD51" s="33">
        <f>SUMIF(BD5:BD44,"NÃO VENCIDO",BC5:BC44)</f>
        <v>0</v>
      </c>
      <c r="BE51" s="6"/>
      <c r="BI51" s="92" t="s">
        <v>20</v>
      </c>
      <c r="BJ51" s="92"/>
      <c r="BK51" s="92"/>
      <c r="BL51" s="33">
        <f>SUMIF(BL5:BL44,"NÃO VENCIDO",BK5:BK44)</f>
        <v>0</v>
      </c>
      <c r="BM51" s="6"/>
      <c r="BQ51" s="92" t="s">
        <v>20</v>
      </c>
      <c r="BR51" s="92"/>
      <c r="BS51" s="92"/>
      <c r="BT51" s="33">
        <f>SUMIF(BT5:BT44,"NÃO VENCIDO",BS5:BS44)</f>
        <v>0</v>
      </c>
      <c r="BU51" s="6"/>
      <c r="BY51" s="92" t="s">
        <v>20</v>
      </c>
      <c r="BZ51" s="92"/>
      <c r="CA51" s="92"/>
      <c r="CB51" s="33">
        <f>SUMIF(CB5:CB44,"NÃO VENCIDO",CA5:CA44)</f>
        <v>0</v>
      </c>
      <c r="CC51" s="6"/>
      <c r="CG51" s="92" t="s">
        <v>20</v>
      </c>
      <c r="CH51" s="92"/>
      <c r="CI51" s="92"/>
      <c r="CJ51" s="33">
        <f>SUMIF(CJ5:CJ44,"NÃO VENCIDO",CI5:CI44)</f>
        <v>0</v>
      </c>
      <c r="CK51" s="6"/>
      <c r="CO51" s="92" t="s">
        <v>20</v>
      </c>
      <c r="CP51" s="92"/>
      <c r="CQ51" s="92"/>
      <c r="CR51" s="33">
        <f>SUMIF(CR5:CR44,"NÃO VENCIDO",CQ5:CQ44)</f>
        <v>0</v>
      </c>
    </row>
    <row r="52" spans="5:96" s="4" customFormat="1" ht="15" thickTop="1">
      <c r="E52" s="7"/>
      <c r="F52" s="7"/>
      <c r="G52" s="7"/>
      <c r="H52" s="7"/>
      <c r="I52" s="6"/>
      <c r="M52" s="7"/>
      <c r="N52" s="7"/>
      <c r="O52" s="7"/>
      <c r="P52" s="7"/>
      <c r="Q52" s="6"/>
      <c r="U52" s="7"/>
      <c r="V52" s="7"/>
      <c r="W52" s="7"/>
      <c r="X52" s="7"/>
      <c r="Y52" s="6"/>
      <c r="AC52" s="7"/>
      <c r="AD52" s="7"/>
      <c r="AE52" s="7"/>
      <c r="AF52" s="7"/>
      <c r="AG52" s="6"/>
      <c r="AK52" s="7"/>
      <c r="AL52" s="7"/>
      <c r="AM52" s="7"/>
      <c r="AN52" s="7"/>
      <c r="AO52" s="6"/>
      <c r="AS52" s="7"/>
      <c r="AT52" s="7"/>
      <c r="AU52" s="7"/>
      <c r="AV52" s="7"/>
      <c r="AW52" s="6"/>
      <c r="BA52" s="7"/>
      <c r="BB52" s="7"/>
      <c r="BC52" s="7"/>
      <c r="BD52" s="7"/>
      <c r="BE52" s="6"/>
      <c r="BI52" s="7"/>
      <c r="BJ52" s="7"/>
      <c r="BK52" s="7"/>
      <c r="BL52" s="7"/>
      <c r="BM52" s="6"/>
      <c r="BQ52" s="7"/>
      <c r="BR52" s="7"/>
      <c r="BS52" s="7"/>
      <c r="BT52" s="7"/>
      <c r="BU52" s="6"/>
      <c r="BY52" s="7"/>
      <c r="BZ52" s="7"/>
      <c r="CA52" s="7"/>
      <c r="CB52" s="7"/>
      <c r="CC52" s="6"/>
      <c r="CG52" s="7"/>
      <c r="CH52" s="7"/>
      <c r="CI52" s="7"/>
      <c r="CJ52" s="7"/>
      <c r="CK52" s="6"/>
      <c r="CO52" s="7"/>
      <c r="CP52" s="7"/>
      <c r="CQ52" s="7"/>
      <c r="CR52" s="7"/>
    </row>
    <row r="53" spans="5:96" s="4" customFormat="1">
      <c r="E53" s="7"/>
      <c r="F53" s="7"/>
      <c r="G53" s="7"/>
      <c r="H53" s="7"/>
      <c r="I53" s="6"/>
      <c r="M53" s="7"/>
      <c r="N53" s="7"/>
      <c r="O53" s="7"/>
      <c r="P53" s="7"/>
      <c r="Q53" s="6"/>
      <c r="U53" s="7"/>
      <c r="V53" s="7"/>
      <c r="W53" s="7"/>
      <c r="X53" s="7"/>
      <c r="Y53" s="6"/>
      <c r="AC53" s="7"/>
      <c r="AD53" s="7"/>
      <c r="AE53" s="7"/>
      <c r="AF53" s="7"/>
      <c r="AG53" s="6"/>
      <c r="AK53" s="7"/>
      <c r="AL53" s="7"/>
      <c r="AM53" s="7"/>
      <c r="AN53" s="7"/>
      <c r="AO53" s="6"/>
      <c r="AS53" s="7"/>
      <c r="AT53" s="7"/>
      <c r="AU53" s="7"/>
      <c r="AV53" s="7"/>
      <c r="AW53" s="6"/>
      <c r="BA53" s="7"/>
      <c r="BB53" s="7"/>
      <c r="BC53" s="7"/>
      <c r="BD53" s="7"/>
      <c r="BE53" s="6"/>
      <c r="BI53" s="7"/>
      <c r="BJ53" s="7"/>
      <c r="BK53" s="7"/>
      <c r="BL53" s="7"/>
      <c r="BM53" s="6"/>
      <c r="BQ53" s="7"/>
      <c r="BR53" s="7"/>
      <c r="BS53" s="7"/>
      <c r="BT53" s="7"/>
      <c r="BU53" s="6"/>
      <c r="BY53" s="7"/>
      <c r="BZ53" s="7"/>
      <c r="CA53" s="7"/>
      <c r="CB53" s="7"/>
      <c r="CC53" s="6"/>
      <c r="CG53" s="7"/>
      <c r="CH53" s="7"/>
      <c r="CI53" s="7"/>
      <c r="CJ53" s="7"/>
      <c r="CK53" s="6"/>
      <c r="CO53" s="7"/>
      <c r="CP53" s="7"/>
      <c r="CQ53" s="7"/>
      <c r="CR53" s="7"/>
    </row>
    <row r="54" spans="5:96" s="4" customFormat="1">
      <c r="E54" s="7"/>
      <c r="F54" s="7"/>
      <c r="G54" s="7"/>
      <c r="H54" s="7"/>
      <c r="I54" s="6"/>
      <c r="M54" s="7"/>
      <c r="N54" s="7"/>
      <c r="O54" s="7"/>
      <c r="P54" s="7"/>
      <c r="Q54" s="6"/>
      <c r="U54" s="7"/>
      <c r="V54" s="7"/>
      <c r="W54" s="7"/>
      <c r="X54" s="7"/>
      <c r="Y54" s="6"/>
      <c r="AC54" s="7"/>
      <c r="AD54" s="7"/>
      <c r="AE54" s="7"/>
      <c r="AF54" s="7"/>
      <c r="AG54" s="6"/>
      <c r="AK54" s="7"/>
      <c r="AL54" s="7"/>
      <c r="AM54" s="7"/>
      <c r="AN54" s="7"/>
      <c r="AO54" s="6"/>
      <c r="AS54" s="7"/>
      <c r="AT54" s="7"/>
      <c r="AU54" s="7"/>
      <c r="AV54" s="7"/>
      <c r="AW54" s="6"/>
      <c r="BA54" s="7"/>
      <c r="BB54" s="7"/>
      <c r="BC54" s="7"/>
      <c r="BD54" s="7"/>
      <c r="BE54" s="6"/>
      <c r="BI54" s="7"/>
      <c r="BJ54" s="7"/>
      <c r="BK54" s="7"/>
      <c r="BL54" s="7"/>
      <c r="BM54" s="6"/>
      <c r="BQ54" s="7"/>
      <c r="BR54" s="7"/>
      <c r="BS54" s="7"/>
      <c r="BT54" s="7"/>
      <c r="BU54" s="6"/>
      <c r="BY54" s="7"/>
      <c r="BZ54" s="7"/>
      <c r="CA54" s="7"/>
      <c r="CB54" s="7"/>
      <c r="CC54" s="6"/>
      <c r="CG54" s="7"/>
      <c r="CH54" s="7"/>
      <c r="CI54" s="7"/>
      <c r="CJ54" s="7"/>
      <c r="CK54" s="6"/>
      <c r="CO54" s="7"/>
      <c r="CP54" s="7"/>
      <c r="CQ54" s="7"/>
      <c r="CR54" s="7"/>
    </row>
    <row r="55" spans="5:96" s="4" customFormat="1">
      <c r="E55" s="7"/>
      <c r="F55" s="7"/>
      <c r="G55" s="7"/>
      <c r="H55" s="7"/>
      <c r="I55" s="6"/>
      <c r="M55" s="7"/>
      <c r="N55" s="7"/>
      <c r="O55" s="7"/>
      <c r="P55" s="7"/>
      <c r="Q55" s="6"/>
      <c r="U55" s="7"/>
      <c r="V55" s="7"/>
      <c r="W55" s="7"/>
      <c r="X55" s="7"/>
      <c r="Y55" s="6"/>
      <c r="AC55" s="7"/>
      <c r="AD55" s="7"/>
      <c r="AE55" s="7"/>
      <c r="AF55" s="7"/>
      <c r="AG55" s="6"/>
      <c r="AK55" s="7"/>
      <c r="AL55" s="7"/>
      <c r="AM55" s="7"/>
      <c r="AN55" s="7"/>
      <c r="AO55" s="6"/>
      <c r="AS55" s="7"/>
      <c r="AT55" s="7"/>
      <c r="AU55" s="7"/>
      <c r="AV55" s="7"/>
      <c r="AW55" s="6"/>
      <c r="BA55" s="7"/>
      <c r="BB55" s="7"/>
      <c r="BC55" s="7"/>
      <c r="BD55" s="7"/>
      <c r="BE55" s="6"/>
      <c r="BI55" s="7"/>
      <c r="BJ55" s="7"/>
      <c r="BK55" s="7"/>
      <c r="BL55" s="7"/>
      <c r="BM55" s="6"/>
      <c r="BQ55" s="7"/>
      <c r="BR55" s="7"/>
      <c r="BS55" s="7"/>
      <c r="BT55" s="7"/>
      <c r="BU55" s="6"/>
      <c r="BY55" s="7"/>
      <c r="BZ55" s="7"/>
      <c r="CA55" s="7"/>
      <c r="CB55" s="7"/>
      <c r="CC55" s="6"/>
      <c r="CG55" s="7"/>
      <c r="CH55" s="7"/>
      <c r="CI55" s="7"/>
      <c r="CJ55" s="7"/>
      <c r="CK55" s="6"/>
      <c r="CO55" s="7"/>
      <c r="CP55" s="7"/>
      <c r="CQ55" s="7"/>
      <c r="CR55" s="7"/>
    </row>
    <row r="56" spans="5:96" s="4" customFormat="1">
      <c r="E56" s="7"/>
      <c r="F56" s="7"/>
      <c r="G56" s="7"/>
      <c r="H56" s="7"/>
      <c r="I56" s="6"/>
      <c r="M56" s="7"/>
      <c r="N56" s="7"/>
      <c r="O56" s="7"/>
      <c r="P56" s="7"/>
      <c r="Q56" s="6"/>
      <c r="U56" s="7"/>
      <c r="V56" s="7"/>
      <c r="W56" s="7"/>
      <c r="X56" s="7"/>
      <c r="Y56" s="6"/>
      <c r="AC56" s="7"/>
      <c r="AD56" s="7"/>
      <c r="AE56" s="7"/>
      <c r="AF56" s="7"/>
      <c r="AG56" s="6"/>
      <c r="AK56" s="7"/>
      <c r="AL56" s="7"/>
      <c r="AM56" s="7"/>
      <c r="AN56" s="7"/>
      <c r="AO56" s="6"/>
      <c r="AS56" s="7"/>
      <c r="AT56" s="7"/>
      <c r="AU56" s="7"/>
      <c r="AV56" s="7"/>
      <c r="AW56" s="6"/>
      <c r="BA56" s="7"/>
      <c r="BB56" s="7"/>
      <c r="BC56" s="7"/>
      <c r="BD56" s="7"/>
      <c r="BE56" s="6"/>
      <c r="BI56" s="7"/>
      <c r="BJ56" s="7"/>
      <c r="BK56" s="7"/>
      <c r="BL56" s="7"/>
      <c r="BM56" s="6"/>
      <c r="BQ56" s="7"/>
      <c r="BR56" s="7"/>
      <c r="BS56" s="7"/>
      <c r="BT56" s="7"/>
      <c r="BU56" s="6"/>
      <c r="BY56" s="7"/>
      <c r="BZ56" s="7"/>
      <c r="CA56" s="7"/>
      <c r="CB56" s="7"/>
      <c r="CC56" s="6"/>
      <c r="CG56" s="7"/>
      <c r="CH56" s="7"/>
      <c r="CI56" s="7"/>
      <c r="CJ56" s="7"/>
      <c r="CK56" s="6"/>
      <c r="CO56" s="7"/>
      <c r="CP56" s="7"/>
      <c r="CQ56" s="7"/>
      <c r="CR56" s="7"/>
    </row>
    <row r="57" spans="5:96" s="4" customFormat="1">
      <c r="E57" s="7"/>
      <c r="F57" s="7"/>
      <c r="G57" s="7"/>
      <c r="H57" s="7"/>
      <c r="I57" s="6"/>
      <c r="M57" s="7"/>
      <c r="N57" s="7"/>
      <c r="O57" s="7"/>
      <c r="P57" s="7"/>
      <c r="Q57" s="6"/>
      <c r="U57" s="7"/>
      <c r="V57" s="7"/>
      <c r="W57" s="7"/>
      <c r="X57" s="7"/>
      <c r="Y57" s="6"/>
      <c r="AC57" s="7"/>
      <c r="AD57" s="7"/>
      <c r="AE57" s="7"/>
      <c r="AF57" s="7"/>
      <c r="AG57" s="6"/>
      <c r="AK57" s="7"/>
      <c r="AL57" s="7"/>
      <c r="AM57" s="7"/>
      <c r="AN57" s="7"/>
      <c r="AO57" s="6"/>
      <c r="AS57" s="7"/>
      <c r="AT57" s="7"/>
      <c r="AU57" s="7"/>
      <c r="AV57" s="7"/>
      <c r="AW57" s="6"/>
      <c r="BA57" s="7"/>
      <c r="BB57" s="7"/>
      <c r="BC57" s="7"/>
      <c r="BD57" s="7"/>
      <c r="BE57" s="6"/>
      <c r="BI57" s="7"/>
      <c r="BJ57" s="7"/>
      <c r="BK57" s="7"/>
      <c r="BL57" s="7"/>
      <c r="BM57" s="6"/>
      <c r="BQ57" s="7"/>
      <c r="BR57" s="7"/>
      <c r="BS57" s="7"/>
      <c r="BT57" s="7"/>
      <c r="BU57" s="6"/>
      <c r="BY57" s="7"/>
      <c r="BZ57" s="7"/>
      <c r="CA57" s="7"/>
      <c r="CB57" s="7"/>
      <c r="CC57" s="6"/>
      <c r="CG57" s="7"/>
      <c r="CH57" s="7"/>
      <c r="CI57" s="7"/>
      <c r="CJ57" s="7"/>
      <c r="CK57" s="6"/>
      <c r="CO57" s="7"/>
      <c r="CP57" s="7"/>
      <c r="CQ57" s="7"/>
      <c r="CR57" s="7"/>
    </row>
    <row r="58" spans="5:96" s="4" customFormat="1">
      <c r="E58" s="7"/>
      <c r="F58" s="7"/>
      <c r="G58" s="7"/>
      <c r="H58" s="7"/>
      <c r="I58" s="6"/>
      <c r="M58" s="7"/>
      <c r="N58" s="7"/>
      <c r="O58" s="7"/>
      <c r="P58" s="7"/>
      <c r="Q58" s="6"/>
      <c r="U58" s="7"/>
      <c r="V58" s="7"/>
      <c r="W58" s="7"/>
      <c r="X58" s="7"/>
      <c r="Y58" s="6"/>
      <c r="AC58" s="7"/>
      <c r="AD58" s="7"/>
      <c r="AE58" s="7"/>
      <c r="AF58" s="7"/>
      <c r="AG58" s="6"/>
      <c r="AK58" s="7"/>
      <c r="AL58" s="7"/>
      <c r="AM58" s="7"/>
      <c r="AN58" s="7"/>
      <c r="AO58" s="6"/>
      <c r="AS58" s="7"/>
      <c r="AT58" s="7"/>
      <c r="AU58" s="7"/>
      <c r="AV58" s="7"/>
      <c r="AW58" s="6"/>
      <c r="BA58" s="7"/>
      <c r="BB58" s="7"/>
      <c r="BC58" s="7"/>
      <c r="BD58" s="7"/>
      <c r="BE58" s="6"/>
      <c r="BI58" s="7"/>
      <c r="BJ58" s="7"/>
      <c r="BK58" s="7"/>
      <c r="BL58" s="7"/>
      <c r="BM58" s="6"/>
      <c r="BQ58" s="7"/>
      <c r="BR58" s="7"/>
      <c r="BS58" s="7"/>
      <c r="BT58" s="7"/>
      <c r="BU58" s="6"/>
      <c r="BY58" s="7"/>
      <c r="BZ58" s="7"/>
      <c r="CA58" s="7"/>
      <c r="CB58" s="7"/>
      <c r="CC58" s="6"/>
      <c r="CG58" s="7"/>
      <c r="CH58" s="7"/>
      <c r="CI58" s="7"/>
      <c r="CJ58" s="7"/>
      <c r="CK58" s="6"/>
      <c r="CO58" s="7"/>
      <c r="CP58" s="7"/>
      <c r="CQ58" s="7"/>
      <c r="CR58" s="7"/>
    </row>
    <row r="59" spans="5:96" s="4" customFormat="1">
      <c r="E59" s="7"/>
      <c r="F59" s="7"/>
      <c r="G59" s="7"/>
      <c r="H59" s="7"/>
      <c r="I59" s="6"/>
      <c r="M59" s="7"/>
      <c r="N59" s="7"/>
      <c r="O59" s="7"/>
      <c r="P59" s="7"/>
      <c r="Q59" s="6"/>
      <c r="U59" s="7"/>
      <c r="V59" s="7"/>
      <c r="W59" s="7"/>
      <c r="X59" s="7"/>
      <c r="Y59" s="6"/>
      <c r="AC59" s="7"/>
      <c r="AD59" s="7"/>
      <c r="AE59" s="7"/>
      <c r="AF59" s="7"/>
      <c r="AG59" s="6"/>
      <c r="AK59" s="7"/>
      <c r="AL59" s="7"/>
      <c r="AM59" s="7"/>
      <c r="AN59" s="7"/>
      <c r="AO59" s="6"/>
      <c r="AS59" s="7"/>
      <c r="AT59" s="7"/>
      <c r="AU59" s="7"/>
      <c r="AV59" s="7"/>
      <c r="AW59" s="6"/>
      <c r="BA59" s="7"/>
      <c r="BB59" s="7"/>
      <c r="BC59" s="7"/>
      <c r="BD59" s="7"/>
      <c r="BE59" s="6"/>
      <c r="BI59" s="7"/>
      <c r="BJ59" s="7"/>
      <c r="BK59" s="7"/>
      <c r="BL59" s="7"/>
      <c r="BM59" s="6"/>
      <c r="BQ59" s="7"/>
      <c r="BR59" s="7"/>
      <c r="BS59" s="7"/>
      <c r="BT59" s="7"/>
      <c r="BU59" s="6"/>
      <c r="BY59" s="7"/>
      <c r="BZ59" s="7"/>
      <c r="CA59" s="7"/>
      <c r="CB59" s="7"/>
      <c r="CC59" s="6"/>
      <c r="CG59" s="7"/>
      <c r="CH59" s="7"/>
      <c r="CI59" s="7"/>
      <c r="CJ59" s="7"/>
      <c r="CK59" s="6"/>
      <c r="CO59" s="7"/>
      <c r="CP59" s="7"/>
      <c r="CQ59" s="7"/>
      <c r="CR59" s="7"/>
    </row>
    <row r="60" spans="5:96" s="4" customFormat="1">
      <c r="E60" s="7"/>
      <c r="F60" s="7"/>
      <c r="G60" s="7"/>
      <c r="H60" s="7"/>
      <c r="I60" s="6"/>
      <c r="M60" s="7"/>
      <c r="N60" s="7"/>
      <c r="O60" s="7"/>
      <c r="P60" s="7"/>
      <c r="Q60" s="6"/>
      <c r="U60" s="7"/>
      <c r="V60" s="7"/>
      <c r="W60" s="7"/>
      <c r="X60" s="7"/>
      <c r="Y60" s="6"/>
      <c r="AC60" s="7"/>
      <c r="AD60" s="7"/>
      <c r="AE60" s="7"/>
      <c r="AF60" s="7"/>
      <c r="AG60" s="6"/>
      <c r="AK60" s="7"/>
      <c r="AL60" s="7"/>
      <c r="AM60" s="7"/>
      <c r="AN60" s="7"/>
      <c r="AO60" s="6"/>
      <c r="AS60" s="7"/>
      <c r="AT60" s="7"/>
      <c r="AU60" s="7"/>
      <c r="AV60" s="7"/>
      <c r="AW60" s="6"/>
      <c r="BA60" s="7"/>
      <c r="BB60" s="7"/>
      <c r="BC60" s="7"/>
      <c r="BD60" s="7"/>
      <c r="BE60" s="6"/>
      <c r="BI60" s="7"/>
      <c r="BJ60" s="7"/>
      <c r="BK60" s="7"/>
      <c r="BL60" s="7"/>
      <c r="BM60" s="6"/>
      <c r="BQ60" s="7"/>
      <c r="BR60" s="7"/>
      <c r="BS60" s="7"/>
      <c r="BT60" s="7"/>
      <c r="BU60" s="6"/>
      <c r="BY60" s="7"/>
      <c r="BZ60" s="7"/>
      <c r="CA60" s="7"/>
      <c r="CB60" s="7"/>
      <c r="CC60" s="6"/>
      <c r="CG60" s="7"/>
      <c r="CH60" s="7"/>
      <c r="CI60" s="7"/>
      <c r="CJ60" s="7"/>
      <c r="CK60" s="6"/>
      <c r="CO60" s="7"/>
      <c r="CP60" s="7"/>
      <c r="CQ60" s="7"/>
      <c r="CR60" s="7"/>
    </row>
    <row r="61" spans="5:96" s="4" customFormat="1">
      <c r="E61" s="7"/>
      <c r="F61" s="7"/>
      <c r="G61" s="7"/>
      <c r="H61" s="7"/>
      <c r="I61" s="6"/>
      <c r="M61" s="7"/>
      <c r="N61" s="7"/>
      <c r="O61" s="7"/>
      <c r="P61" s="7"/>
      <c r="Q61" s="6"/>
      <c r="U61" s="7"/>
      <c r="V61" s="7"/>
      <c r="W61" s="7"/>
      <c r="X61" s="7"/>
      <c r="Y61" s="6"/>
      <c r="AC61" s="7"/>
      <c r="AD61" s="7"/>
      <c r="AE61" s="7"/>
      <c r="AF61" s="7"/>
      <c r="AG61" s="6"/>
      <c r="AK61" s="7"/>
      <c r="AL61" s="7"/>
      <c r="AM61" s="7"/>
      <c r="AN61" s="7"/>
      <c r="AO61" s="6"/>
      <c r="AS61" s="7"/>
      <c r="AT61" s="7"/>
      <c r="AU61" s="7"/>
      <c r="AV61" s="7"/>
      <c r="AW61" s="6"/>
      <c r="BA61" s="7"/>
      <c r="BB61" s="7"/>
      <c r="BC61" s="7"/>
      <c r="BD61" s="7"/>
      <c r="BE61" s="6"/>
      <c r="BI61" s="7"/>
      <c r="BJ61" s="7"/>
      <c r="BK61" s="7"/>
      <c r="BL61" s="7"/>
      <c r="BM61" s="6"/>
      <c r="BQ61" s="7"/>
      <c r="BR61" s="7"/>
      <c r="BS61" s="7"/>
      <c r="BT61" s="7"/>
      <c r="BU61" s="6"/>
      <c r="BY61" s="7"/>
      <c r="BZ61" s="7"/>
      <c r="CA61" s="7"/>
      <c r="CB61" s="7"/>
      <c r="CC61" s="6"/>
      <c r="CG61" s="7"/>
      <c r="CH61" s="7"/>
      <c r="CI61" s="7"/>
      <c r="CJ61" s="7"/>
      <c r="CK61" s="6"/>
      <c r="CO61" s="7"/>
      <c r="CP61" s="7"/>
      <c r="CQ61" s="7"/>
      <c r="CR61" s="7"/>
    </row>
    <row r="62" spans="5:96" s="4" customFormat="1">
      <c r="E62" s="7"/>
      <c r="F62" s="7"/>
      <c r="G62" s="7"/>
      <c r="H62" s="7"/>
      <c r="I62" s="6"/>
      <c r="M62" s="7"/>
      <c r="N62" s="7"/>
      <c r="O62" s="7"/>
      <c r="P62" s="7"/>
      <c r="Q62" s="6"/>
      <c r="U62" s="7"/>
      <c r="V62" s="7"/>
      <c r="W62" s="7"/>
      <c r="X62" s="7"/>
      <c r="Y62" s="6"/>
      <c r="AC62" s="7"/>
      <c r="AD62" s="7"/>
      <c r="AE62" s="7"/>
      <c r="AF62" s="7"/>
      <c r="AG62" s="6"/>
      <c r="AK62" s="7"/>
      <c r="AL62" s="7"/>
      <c r="AM62" s="7"/>
      <c r="AN62" s="7"/>
      <c r="AO62" s="6"/>
      <c r="AS62" s="7"/>
      <c r="AT62" s="7"/>
      <c r="AU62" s="7"/>
      <c r="AV62" s="7"/>
      <c r="AW62" s="6"/>
      <c r="BA62" s="7"/>
      <c r="BB62" s="7"/>
      <c r="BC62" s="7"/>
      <c r="BD62" s="7"/>
      <c r="BE62" s="6"/>
      <c r="BI62" s="7"/>
      <c r="BJ62" s="7"/>
      <c r="BK62" s="7"/>
      <c r="BL62" s="7"/>
      <c r="BM62" s="6"/>
      <c r="BQ62" s="7"/>
      <c r="BR62" s="7"/>
      <c r="BS62" s="7"/>
      <c r="BT62" s="7"/>
      <c r="BU62" s="6"/>
      <c r="BY62" s="7"/>
      <c r="BZ62" s="7"/>
      <c r="CA62" s="7"/>
      <c r="CB62" s="7"/>
      <c r="CC62" s="6"/>
      <c r="CG62" s="7"/>
      <c r="CH62" s="7"/>
      <c r="CI62" s="7"/>
      <c r="CJ62" s="7"/>
      <c r="CK62" s="6"/>
      <c r="CO62" s="7"/>
      <c r="CP62" s="7"/>
      <c r="CQ62" s="7"/>
      <c r="CR62" s="7"/>
    </row>
    <row r="63" spans="5:96" s="4" customFormat="1">
      <c r="E63" s="7"/>
      <c r="F63" s="7"/>
      <c r="G63" s="7"/>
      <c r="H63" s="7"/>
      <c r="I63" s="6"/>
      <c r="M63" s="7"/>
      <c r="N63" s="7"/>
      <c r="O63" s="7"/>
      <c r="P63" s="7"/>
      <c r="Q63" s="6"/>
      <c r="U63" s="7"/>
      <c r="V63" s="7"/>
      <c r="W63" s="7"/>
      <c r="X63" s="7"/>
      <c r="Y63" s="6"/>
      <c r="AC63" s="7"/>
      <c r="AD63" s="7"/>
      <c r="AE63" s="7"/>
      <c r="AF63" s="7"/>
      <c r="AG63" s="6"/>
      <c r="AK63" s="7"/>
      <c r="AL63" s="7"/>
      <c r="AM63" s="7"/>
      <c r="AN63" s="7"/>
      <c r="AO63" s="6"/>
      <c r="AS63" s="7"/>
      <c r="AT63" s="7"/>
      <c r="AU63" s="7"/>
      <c r="AV63" s="7"/>
      <c r="AW63" s="6"/>
      <c r="BA63" s="7"/>
      <c r="BB63" s="7"/>
      <c r="BC63" s="7"/>
      <c r="BD63" s="7"/>
      <c r="BE63" s="6"/>
      <c r="BI63" s="7"/>
      <c r="BJ63" s="7"/>
      <c r="BK63" s="7"/>
      <c r="BL63" s="7"/>
      <c r="BM63" s="6"/>
      <c r="BQ63" s="7"/>
      <c r="BR63" s="7"/>
      <c r="BS63" s="7"/>
      <c r="BT63" s="7"/>
      <c r="BU63" s="6"/>
      <c r="BY63" s="7"/>
      <c r="BZ63" s="7"/>
      <c r="CA63" s="7"/>
      <c r="CB63" s="7"/>
      <c r="CC63" s="6"/>
      <c r="CG63" s="7"/>
      <c r="CH63" s="7"/>
      <c r="CI63" s="7"/>
      <c r="CJ63" s="7"/>
      <c r="CK63" s="6"/>
      <c r="CO63" s="7"/>
      <c r="CP63" s="7"/>
      <c r="CQ63" s="7"/>
      <c r="CR63" s="7"/>
    </row>
    <row r="64" spans="5:96" s="4" customFormat="1">
      <c r="E64" s="7"/>
      <c r="F64" s="7"/>
      <c r="G64" s="7"/>
      <c r="H64" s="7"/>
      <c r="I64" s="6"/>
      <c r="M64" s="7"/>
      <c r="N64" s="7"/>
      <c r="O64" s="7"/>
      <c r="P64" s="7"/>
      <c r="Q64" s="6"/>
      <c r="U64" s="7"/>
      <c r="V64" s="7"/>
      <c r="W64" s="7"/>
      <c r="X64" s="7"/>
      <c r="Y64" s="6"/>
      <c r="AC64" s="7"/>
      <c r="AD64" s="7"/>
      <c r="AE64" s="7"/>
      <c r="AF64" s="7"/>
      <c r="AG64" s="6"/>
      <c r="AK64" s="7"/>
      <c r="AL64" s="7"/>
      <c r="AM64" s="7"/>
      <c r="AN64" s="7"/>
      <c r="AO64" s="6"/>
      <c r="AS64" s="7"/>
      <c r="AT64" s="7"/>
      <c r="AU64" s="7"/>
      <c r="AV64" s="7"/>
      <c r="AW64" s="6"/>
      <c r="BA64" s="7"/>
      <c r="BB64" s="7"/>
      <c r="BC64" s="7"/>
      <c r="BD64" s="7"/>
      <c r="BE64" s="6"/>
      <c r="BI64" s="7"/>
      <c r="BJ64" s="7"/>
      <c r="BK64" s="7"/>
      <c r="BL64" s="7"/>
      <c r="BM64" s="6"/>
      <c r="BQ64" s="7"/>
      <c r="BR64" s="7"/>
      <c r="BS64" s="7"/>
      <c r="BT64" s="7"/>
      <c r="BU64" s="6"/>
      <c r="BY64" s="7"/>
      <c r="BZ64" s="7"/>
      <c r="CA64" s="7"/>
      <c r="CB64" s="7"/>
      <c r="CC64" s="6"/>
      <c r="CG64" s="7"/>
      <c r="CH64" s="7"/>
      <c r="CI64" s="7"/>
      <c r="CJ64" s="7"/>
      <c r="CK64" s="6"/>
      <c r="CO64" s="7"/>
      <c r="CP64" s="7"/>
      <c r="CQ64" s="7"/>
      <c r="CR64" s="7"/>
    </row>
    <row r="65" spans="5:96" s="4" customFormat="1">
      <c r="E65" s="7"/>
      <c r="F65" s="7"/>
      <c r="G65" s="7"/>
      <c r="H65" s="7"/>
      <c r="I65" s="6"/>
      <c r="M65" s="7"/>
      <c r="N65" s="7"/>
      <c r="O65" s="7"/>
      <c r="P65" s="7"/>
      <c r="Q65" s="6"/>
      <c r="U65" s="7"/>
      <c r="V65" s="7"/>
      <c r="W65" s="7"/>
      <c r="X65" s="7"/>
      <c r="Y65" s="6"/>
      <c r="AC65" s="7"/>
      <c r="AD65" s="7"/>
      <c r="AE65" s="7"/>
      <c r="AF65" s="7"/>
      <c r="AG65" s="6"/>
      <c r="AK65" s="7"/>
      <c r="AL65" s="7"/>
      <c r="AM65" s="7"/>
      <c r="AN65" s="7"/>
      <c r="AO65" s="6"/>
      <c r="AS65" s="7"/>
      <c r="AT65" s="7"/>
      <c r="AU65" s="7"/>
      <c r="AV65" s="7"/>
      <c r="AW65" s="6"/>
      <c r="BA65" s="7"/>
      <c r="BB65" s="7"/>
      <c r="BC65" s="7"/>
      <c r="BD65" s="7"/>
      <c r="BE65" s="6"/>
      <c r="BI65" s="7"/>
      <c r="BJ65" s="7"/>
      <c r="BK65" s="7"/>
      <c r="BL65" s="7"/>
      <c r="BM65" s="6"/>
      <c r="BQ65" s="7"/>
      <c r="BR65" s="7"/>
      <c r="BS65" s="7"/>
      <c r="BT65" s="7"/>
      <c r="BU65" s="6"/>
      <c r="BY65" s="7"/>
      <c r="BZ65" s="7"/>
      <c r="CA65" s="7"/>
      <c r="CB65" s="7"/>
      <c r="CC65" s="6"/>
      <c r="CG65" s="7"/>
      <c r="CH65" s="7"/>
      <c r="CI65" s="7"/>
      <c r="CJ65" s="7"/>
      <c r="CK65" s="6"/>
      <c r="CO65" s="7"/>
      <c r="CP65" s="7"/>
      <c r="CQ65" s="7"/>
      <c r="CR65" s="7"/>
    </row>
    <row r="66" spans="5:96" s="4" customFormat="1">
      <c r="E66" s="7"/>
      <c r="F66" s="7"/>
      <c r="G66" s="7"/>
      <c r="H66" s="7"/>
      <c r="I66" s="6"/>
      <c r="M66" s="7"/>
      <c r="N66" s="7"/>
      <c r="O66" s="7"/>
      <c r="P66" s="7"/>
      <c r="Q66" s="6"/>
      <c r="U66" s="7"/>
      <c r="V66" s="7"/>
      <c r="W66" s="7"/>
      <c r="X66" s="7"/>
      <c r="Y66" s="6"/>
      <c r="AC66" s="7"/>
      <c r="AD66" s="7"/>
      <c r="AE66" s="7"/>
      <c r="AF66" s="7"/>
      <c r="AG66" s="6"/>
      <c r="AK66" s="7"/>
      <c r="AL66" s="7"/>
      <c r="AM66" s="7"/>
      <c r="AN66" s="7"/>
      <c r="AO66" s="6"/>
      <c r="AS66" s="7"/>
      <c r="AT66" s="7"/>
      <c r="AU66" s="7"/>
      <c r="AV66" s="7"/>
      <c r="AW66" s="6"/>
      <c r="BA66" s="7"/>
      <c r="BB66" s="7"/>
      <c r="BC66" s="7"/>
      <c r="BD66" s="7"/>
      <c r="BE66" s="6"/>
      <c r="BI66" s="7"/>
      <c r="BJ66" s="7"/>
      <c r="BK66" s="7"/>
      <c r="BL66" s="7"/>
      <c r="BM66" s="6"/>
      <c r="BQ66" s="7"/>
      <c r="BR66" s="7"/>
      <c r="BS66" s="7"/>
      <c r="BT66" s="7"/>
      <c r="BU66" s="6"/>
      <c r="BY66" s="7"/>
      <c r="BZ66" s="7"/>
      <c r="CA66" s="7"/>
      <c r="CB66" s="7"/>
      <c r="CC66" s="6"/>
      <c r="CG66" s="7"/>
      <c r="CH66" s="7"/>
      <c r="CI66" s="7"/>
      <c r="CJ66" s="7"/>
      <c r="CK66" s="6"/>
      <c r="CO66" s="7"/>
      <c r="CP66" s="7"/>
      <c r="CQ66" s="7"/>
      <c r="CR66" s="7"/>
    </row>
    <row r="67" spans="5:96" s="4" customFormat="1">
      <c r="E67" s="7"/>
      <c r="F67" s="7"/>
      <c r="G67" s="7"/>
      <c r="H67" s="7"/>
      <c r="I67" s="6"/>
      <c r="M67" s="7"/>
      <c r="N67" s="7"/>
      <c r="O67" s="7"/>
      <c r="P67" s="7"/>
      <c r="Q67" s="6"/>
      <c r="U67" s="7"/>
      <c r="V67" s="7"/>
      <c r="W67" s="7"/>
      <c r="X67" s="7"/>
      <c r="Y67" s="6"/>
      <c r="AC67" s="7"/>
      <c r="AD67" s="7"/>
      <c r="AE67" s="7"/>
      <c r="AF67" s="7"/>
      <c r="AG67" s="6"/>
      <c r="AK67" s="7"/>
      <c r="AL67" s="7"/>
      <c r="AM67" s="7"/>
      <c r="AN67" s="7"/>
      <c r="AO67" s="6"/>
      <c r="AS67" s="7"/>
      <c r="AT67" s="7"/>
      <c r="AU67" s="7"/>
      <c r="AV67" s="7"/>
      <c r="AW67" s="6"/>
      <c r="BA67" s="7"/>
      <c r="BB67" s="7"/>
      <c r="BC67" s="7"/>
      <c r="BD67" s="7"/>
      <c r="BE67" s="6"/>
      <c r="BI67" s="7"/>
      <c r="BJ67" s="7"/>
      <c r="BK67" s="7"/>
      <c r="BL67" s="7"/>
      <c r="BM67" s="6"/>
      <c r="BQ67" s="7"/>
      <c r="BR67" s="7"/>
      <c r="BS67" s="7"/>
      <c r="BT67" s="7"/>
      <c r="BU67" s="6"/>
      <c r="BY67" s="7"/>
      <c r="BZ67" s="7"/>
      <c r="CA67" s="7"/>
      <c r="CB67" s="7"/>
      <c r="CC67" s="6"/>
      <c r="CG67" s="7"/>
      <c r="CH67" s="7"/>
      <c r="CI67" s="7"/>
      <c r="CJ67" s="7"/>
      <c r="CK67" s="6"/>
      <c r="CO67" s="7"/>
      <c r="CP67" s="7"/>
      <c r="CQ67" s="7"/>
      <c r="CR67" s="7"/>
    </row>
    <row r="68" spans="5:96" s="4" customFormat="1">
      <c r="E68" s="7"/>
      <c r="F68" s="7"/>
      <c r="G68" s="7"/>
      <c r="H68" s="7"/>
      <c r="I68" s="6"/>
      <c r="M68" s="7"/>
      <c r="N68" s="7"/>
      <c r="O68" s="7"/>
      <c r="P68" s="7"/>
      <c r="Q68" s="6"/>
      <c r="U68" s="7"/>
      <c r="V68" s="7"/>
      <c r="W68" s="7"/>
      <c r="X68" s="7"/>
      <c r="Y68" s="6"/>
      <c r="AC68" s="7"/>
      <c r="AD68" s="7"/>
      <c r="AE68" s="7"/>
      <c r="AF68" s="7"/>
      <c r="AG68" s="6"/>
      <c r="AK68" s="7"/>
      <c r="AL68" s="7"/>
      <c r="AM68" s="7"/>
      <c r="AN68" s="7"/>
      <c r="AO68" s="6"/>
      <c r="AS68" s="7"/>
      <c r="AT68" s="7"/>
      <c r="AU68" s="7"/>
      <c r="AV68" s="7"/>
      <c r="AW68" s="6"/>
      <c r="BA68" s="7"/>
      <c r="BB68" s="7"/>
      <c r="BC68" s="7"/>
      <c r="BD68" s="7"/>
      <c r="BE68" s="6"/>
      <c r="BI68" s="7"/>
      <c r="BJ68" s="7"/>
      <c r="BK68" s="7"/>
      <c r="BL68" s="7"/>
      <c r="BM68" s="6"/>
      <c r="BQ68" s="7"/>
      <c r="BR68" s="7"/>
      <c r="BS68" s="7"/>
      <c r="BT68" s="7"/>
      <c r="BU68" s="6"/>
      <c r="BY68" s="7"/>
      <c r="BZ68" s="7"/>
      <c r="CA68" s="7"/>
      <c r="CB68" s="7"/>
      <c r="CC68" s="6"/>
      <c r="CG68" s="7"/>
      <c r="CH68" s="7"/>
      <c r="CI68" s="7"/>
      <c r="CJ68" s="7"/>
      <c r="CK68" s="6"/>
      <c r="CO68" s="7"/>
      <c r="CP68" s="7"/>
      <c r="CQ68" s="7"/>
      <c r="CR68" s="7"/>
    </row>
    <row r="69" spans="5:96" s="4" customFormat="1">
      <c r="E69" s="7"/>
      <c r="F69" s="7"/>
      <c r="G69" s="7"/>
      <c r="H69" s="7"/>
      <c r="I69" s="6"/>
      <c r="M69" s="7"/>
      <c r="N69" s="7"/>
      <c r="O69" s="7"/>
      <c r="P69" s="7"/>
      <c r="Q69" s="6"/>
      <c r="U69" s="7"/>
      <c r="V69" s="7"/>
      <c r="W69" s="7"/>
      <c r="X69" s="7"/>
      <c r="Y69" s="6"/>
      <c r="AC69" s="7"/>
      <c r="AD69" s="7"/>
      <c r="AE69" s="7"/>
      <c r="AF69" s="7"/>
      <c r="AG69" s="6"/>
      <c r="AK69" s="7"/>
      <c r="AL69" s="7"/>
      <c r="AM69" s="7"/>
      <c r="AN69" s="7"/>
      <c r="AO69" s="6"/>
      <c r="AS69" s="7"/>
      <c r="AT69" s="7"/>
      <c r="AU69" s="7"/>
      <c r="AV69" s="7"/>
      <c r="AW69" s="6"/>
      <c r="BA69" s="7"/>
      <c r="BB69" s="7"/>
      <c r="BC69" s="7"/>
      <c r="BD69" s="7"/>
      <c r="BE69" s="6"/>
      <c r="BI69" s="7"/>
      <c r="BJ69" s="7"/>
      <c r="BK69" s="7"/>
      <c r="BL69" s="7"/>
      <c r="BM69" s="6"/>
      <c r="BQ69" s="7"/>
      <c r="BR69" s="7"/>
      <c r="BS69" s="7"/>
      <c r="BT69" s="7"/>
      <c r="BU69" s="6"/>
      <c r="BY69" s="7"/>
      <c r="BZ69" s="7"/>
      <c r="CA69" s="7"/>
      <c r="CB69" s="7"/>
      <c r="CC69" s="6"/>
      <c r="CG69" s="7"/>
      <c r="CH69" s="7"/>
      <c r="CI69" s="7"/>
      <c r="CJ69" s="7"/>
      <c r="CK69" s="6"/>
      <c r="CO69" s="7"/>
      <c r="CP69" s="7"/>
      <c r="CQ69" s="7"/>
      <c r="CR69" s="7"/>
    </row>
    <row r="70" spans="5:96" s="4" customFormat="1">
      <c r="E70" s="7"/>
      <c r="F70" s="7"/>
      <c r="G70" s="7"/>
      <c r="H70" s="7"/>
      <c r="I70" s="6"/>
      <c r="M70" s="7"/>
      <c r="N70" s="7"/>
      <c r="O70" s="7"/>
      <c r="P70" s="7"/>
      <c r="Q70" s="6"/>
      <c r="U70" s="7"/>
      <c r="V70" s="7"/>
      <c r="W70" s="7"/>
      <c r="X70" s="7"/>
      <c r="Y70" s="6"/>
      <c r="AC70" s="7"/>
      <c r="AD70" s="7"/>
      <c r="AE70" s="7"/>
      <c r="AF70" s="7"/>
      <c r="AG70" s="6"/>
      <c r="AK70" s="7"/>
      <c r="AL70" s="7"/>
      <c r="AM70" s="7"/>
      <c r="AN70" s="7"/>
      <c r="AO70" s="6"/>
      <c r="AS70" s="7"/>
      <c r="AT70" s="7"/>
      <c r="AU70" s="7"/>
      <c r="AV70" s="7"/>
      <c r="AW70" s="6"/>
      <c r="BA70" s="7"/>
      <c r="BB70" s="7"/>
      <c r="BC70" s="7"/>
      <c r="BD70" s="7"/>
      <c r="BE70" s="6"/>
      <c r="BI70" s="7"/>
      <c r="BJ70" s="7"/>
      <c r="BK70" s="7"/>
      <c r="BL70" s="7"/>
      <c r="BM70" s="6"/>
      <c r="BQ70" s="7"/>
      <c r="BR70" s="7"/>
      <c r="BS70" s="7"/>
      <c r="BT70" s="7"/>
      <c r="BU70" s="6"/>
      <c r="BY70" s="7"/>
      <c r="BZ70" s="7"/>
      <c r="CA70" s="7"/>
      <c r="CB70" s="7"/>
      <c r="CC70" s="6"/>
      <c r="CG70" s="7"/>
      <c r="CH70" s="7"/>
      <c r="CI70" s="7"/>
      <c r="CJ70" s="7"/>
      <c r="CK70" s="6"/>
      <c r="CO70" s="7"/>
      <c r="CP70" s="7"/>
      <c r="CQ70" s="7"/>
      <c r="CR70" s="7"/>
    </row>
    <row r="71" spans="5:96" s="4" customFormat="1">
      <c r="E71" s="7"/>
      <c r="F71" s="7"/>
      <c r="G71" s="7"/>
      <c r="H71" s="7"/>
      <c r="I71" s="6"/>
      <c r="M71" s="7"/>
      <c r="N71" s="7"/>
      <c r="O71" s="7"/>
      <c r="P71" s="7"/>
      <c r="Q71" s="6"/>
      <c r="U71" s="7"/>
      <c r="V71" s="7"/>
      <c r="W71" s="7"/>
      <c r="X71" s="7"/>
      <c r="Y71" s="6"/>
      <c r="AC71" s="7"/>
      <c r="AD71" s="7"/>
      <c r="AE71" s="7"/>
      <c r="AF71" s="7"/>
      <c r="AG71" s="6"/>
      <c r="AK71" s="7"/>
      <c r="AL71" s="7"/>
      <c r="AM71" s="7"/>
      <c r="AN71" s="7"/>
      <c r="AO71" s="6"/>
      <c r="AS71" s="7"/>
      <c r="AT71" s="7"/>
      <c r="AU71" s="7"/>
      <c r="AV71" s="7"/>
      <c r="AW71" s="6"/>
      <c r="BA71" s="7"/>
      <c r="BB71" s="7"/>
      <c r="BC71" s="7"/>
      <c r="BD71" s="7"/>
      <c r="BE71" s="6"/>
      <c r="BI71" s="7"/>
      <c r="BJ71" s="7"/>
      <c r="BK71" s="7"/>
      <c r="BL71" s="7"/>
      <c r="BM71" s="6"/>
      <c r="BQ71" s="7"/>
      <c r="BR71" s="7"/>
      <c r="BS71" s="7"/>
      <c r="BT71" s="7"/>
      <c r="BU71" s="6"/>
      <c r="BY71" s="7"/>
      <c r="BZ71" s="7"/>
      <c r="CA71" s="7"/>
      <c r="CB71" s="7"/>
      <c r="CC71" s="6"/>
      <c r="CG71" s="7"/>
      <c r="CH71" s="7"/>
      <c r="CI71" s="7"/>
      <c r="CJ71" s="7"/>
      <c r="CK71" s="6"/>
      <c r="CO71" s="7"/>
      <c r="CP71" s="7"/>
      <c r="CQ71" s="7"/>
      <c r="CR71" s="7"/>
    </row>
    <row r="72" spans="5:96" s="4" customFormat="1">
      <c r="E72" s="7"/>
      <c r="F72" s="7"/>
      <c r="G72" s="7"/>
      <c r="H72" s="7"/>
      <c r="I72" s="6"/>
      <c r="M72" s="7"/>
      <c r="N72" s="7"/>
      <c r="O72" s="7"/>
      <c r="P72" s="7"/>
      <c r="Q72" s="6"/>
      <c r="U72" s="7"/>
      <c r="V72" s="7"/>
      <c r="W72" s="7"/>
      <c r="X72" s="7"/>
      <c r="Y72" s="6"/>
      <c r="AC72" s="7"/>
      <c r="AD72" s="7"/>
      <c r="AE72" s="7"/>
      <c r="AF72" s="7"/>
      <c r="AG72" s="6"/>
      <c r="AK72" s="7"/>
      <c r="AL72" s="7"/>
      <c r="AM72" s="7"/>
      <c r="AN72" s="7"/>
      <c r="AO72" s="6"/>
      <c r="AS72" s="7"/>
      <c r="AT72" s="7"/>
      <c r="AU72" s="7"/>
      <c r="AV72" s="7"/>
      <c r="AW72" s="6"/>
      <c r="BA72" s="7"/>
      <c r="BB72" s="7"/>
      <c r="BC72" s="7"/>
      <c r="BD72" s="7"/>
      <c r="BE72" s="6"/>
      <c r="BI72" s="7"/>
      <c r="BJ72" s="7"/>
      <c r="BK72" s="7"/>
      <c r="BL72" s="7"/>
      <c r="BM72" s="6"/>
      <c r="BQ72" s="7"/>
      <c r="BR72" s="7"/>
      <c r="BS72" s="7"/>
      <c r="BT72" s="7"/>
      <c r="BU72" s="6"/>
      <c r="BY72" s="7"/>
      <c r="BZ72" s="7"/>
      <c r="CA72" s="7"/>
      <c r="CB72" s="7"/>
      <c r="CC72" s="6"/>
      <c r="CG72" s="7"/>
      <c r="CH72" s="7"/>
      <c r="CI72" s="7"/>
      <c r="CJ72" s="7"/>
      <c r="CK72" s="6"/>
      <c r="CO72" s="7"/>
      <c r="CP72" s="7"/>
      <c r="CQ72" s="7"/>
      <c r="CR72" s="7"/>
    </row>
    <row r="73" spans="5:96" s="4" customFormat="1">
      <c r="E73" s="7"/>
      <c r="F73" s="7"/>
      <c r="G73" s="7"/>
      <c r="H73" s="7"/>
      <c r="I73" s="6"/>
      <c r="M73" s="7"/>
      <c r="N73" s="7"/>
      <c r="O73" s="7"/>
      <c r="P73" s="7"/>
      <c r="Q73" s="6"/>
      <c r="U73" s="7"/>
      <c r="V73" s="7"/>
      <c r="W73" s="7"/>
      <c r="X73" s="7"/>
      <c r="Y73" s="6"/>
      <c r="AC73" s="7"/>
      <c r="AD73" s="7"/>
      <c r="AE73" s="7"/>
      <c r="AF73" s="7"/>
      <c r="AG73" s="6"/>
      <c r="AK73" s="7"/>
      <c r="AL73" s="7"/>
      <c r="AM73" s="7"/>
      <c r="AN73" s="7"/>
      <c r="AO73" s="6"/>
      <c r="AS73" s="7"/>
      <c r="AT73" s="7"/>
      <c r="AU73" s="7"/>
      <c r="AV73" s="7"/>
      <c r="AW73" s="6"/>
      <c r="BA73" s="7"/>
      <c r="BB73" s="7"/>
      <c r="BC73" s="7"/>
      <c r="BD73" s="7"/>
      <c r="BE73" s="6"/>
      <c r="BI73" s="7"/>
      <c r="BJ73" s="7"/>
      <c r="BK73" s="7"/>
      <c r="BL73" s="7"/>
      <c r="BM73" s="6"/>
      <c r="BQ73" s="7"/>
      <c r="BR73" s="7"/>
      <c r="BS73" s="7"/>
      <c r="BT73" s="7"/>
      <c r="BU73" s="6"/>
      <c r="BY73" s="7"/>
      <c r="BZ73" s="7"/>
      <c r="CA73" s="7"/>
      <c r="CB73" s="7"/>
      <c r="CC73" s="6"/>
      <c r="CG73" s="7"/>
      <c r="CH73" s="7"/>
      <c r="CI73" s="7"/>
      <c r="CJ73" s="7"/>
      <c r="CK73" s="6"/>
      <c r="CO73" s="7"/>
      <c r="CP73" s="7"/>
      <c r="CQ73" s="7"/>
      <c r="CR73" s="7"/>
    </row>
    <row r="74" spans="5:96" s="4" customFormat="1">
      <c r="E74" s="7"/>
      <c r="F74" s="7"/>
      <c r="G74" s="7"/>
      <c r="H74" s="7"/>
      <c r="I74" s="6"/>
      <c r="M74" s="7"/>
      <c r="N74" s="7"/>
      <c r="O74" s="7"/>
      <c r="P74" s="7"/>
      <c r="Q74" s="6"/>
      <c r="U74" s="7"/>
      <c r="V74" s="7"/>
      <c r="W74" s="7"/>
      <c r="X74" s="7"/>
      <c r="Y74" s="6"/>
      <c r="AC74" s="7"/>
      <c r="AD74" s="7"/>
      <c r="AE74" s="7"/>
      <c r="AF74" s="7"/>
      <c r="AG74" s="6"/>
      <c r="AK74" s="7"/>
      <c r="AL74" s="7"/>
      <c r="AM74" s="7"/>
      <c r="AN74" s="7"/>
      <c r="AO74" s="6"/>
      <c r="AS74" s="7"/>
      <c r="AT74" s="7"/>
      <c r="AU74" s="7"/>
      <c r="AV74" s="7"/>
      <c r="AW74" s="6"/>
      <c r="BA74" s="7"/>
      <c r="BB74" s="7"/>
      <c r="BC74" s="7"/>
      <c r="BD74" s="7"/>
      <c r="BE74" s="6"/>
      <c r="BI74" s="7"/>
      <c r="BJ74" s="7"/>
      <c r="BK74" s="7"/>
      <c r="BL74" s="7"/>
      <c r="BM74" s="6"/>
      <c r="BQ74" s="7"/>
      <c r="BR74" s="7"/>
      <c r="BS74" s="7"/>
      <c r="BT74" s="7"/>
      <c r="BU74" s="6"/>
      <c r="BY74" s="7"/>
      <c r="BZ74" s="7"/>
      <c r="CA74" s="7"/>
      <c r="CB74" s="7"/>
      <c r="CC74" s="6"/>
      <c r="CG74" s="7"/>
      <c r="CH74" s="7"/>
      <c r="CI74" s="7"/>
      <c r="CJ74" s="7"/>
      <c r="CK74" s="6"/>
      <c r="CO74" s="7"/>
      <c r="CP74" s="7"/>
      <c r="CQ74" s="7"/>
      <c r="CR74" s="7"/>
    </row>
    <row r="75" spans="5:96" s="4" customFormat="1">
      <c r="E75" s="7"/>
      <c r="F75" s="7"/>
      <c r="G75" s="7"/>
      <c r="H75" s="7"/>
      <c r="I75" s="6"/>
      <c r="M75" s="7"/>
      <c r="N75" s="7"/>
      <c r="O75" s="7"/>
      <c r="P75" s="7"/>
      <c r="Q75" s="6"/>
      <c r="U75" s="7"/>
      <c r="V75" s="7"/>
      <c r="W75" s="7"/>
      <c r="X75" s="7"/>
      <c r="Y75" s="6"/>
      <c r="AC75" s="7"/>
      <c r="AD75" s="7"/>
      <c r="AE75" s="7"/>
      <c r="AF75" s="7"/>
      <c r="AG75" s="6"/>
      <c r="AK75" s="7"/>
      <c r="AL75" s="7"/>
      <c r="AM75" s="7"/>
      <c r="AN75" s="7"/>
      <c r="AO75" s="6"/>
      <c r="AS75" s="7"/>
      <c r="AT75" s="7"/>
      <c r="AU75" s="7"/>
      <c r="AV75" s="7"/>
      <c r="AW75" s="6"/>
      <c r="BA75" s="7"/>
      <c r="BB75" s="7"/>
      <c r="BC75" s="7"/>
      <c r="BD75" s="7"/>
      <c r="BE75" s="6"/>
      <c r="BI75" s="7"/>
      <c r="BJ75" s="7"/>
      <c r="BK75" s="7"/>
      <c r="BL75" s="7"/>
      <c r="BM75" s="6"/>
      <c r="BQ75" s="7"/>
      <c r="BR75" s="7"/>
      <c r="BS75" s="7"/>
      <c r="BT75" s="7"/>
      <c r="BU75" s="6"/>
      <c r="BY75" s="7"/>
      <c r="BZ75" s="7"/>
      <c r="CA75" s="7"/>
      <c r="CB75" s="7"/>
      <c r="CC75" s="6"/>
      <c r="CG75" s="7"/>
      <c r="CH75" s="7"/>
      <c r="CI75" s="7"/>
      <c r="CJ75" s="7"/>
      <c r="CK75" s="6"/>
      <c r="CO75" s="7"/>
      <c r="CP75" s="7"/>
      <c r="CQ75" s="7"/>
      <c r="CR75" s="7"/>
    </row>
    <row r="76" spans="5:96" s="4" customFormat="1">
      <c r="E76" s="7"/>
      <c r="F76" s="7"/>
      <c r="G76" s="7"/>
      <c r="H76" s="7"/>
      <c r="I76" s="6"/>
      <c r="M76" s="7"/>
      <c r="N76" s="7"/>
      <c r="O76" s="7"/>
      <c r="P76" s="7"/>
      <c r="Q76" s="6"/>
      <c r="U76" s="7"/>
      <c r="V76" s="7"/>
      <c r="W76" s="7"/>
      <c r="X76" s="7"/>
      <c r="Y76" s="6"/>
      <c r="AC76" s="7"/>
      <c r="AD76" s="7"/>
      <c r="AE76" s="7"/>
      <c r="AF76" s="7"/>
      <c r="AG76" s="6"/>
      <c r="AK76" s="7"/>
      <c r="AL76" s="7"/>
      <c r="AM76" s="7"/>
      <c r="AN76" s="7"/>
      <c r="AO76" s="6"/>
      <c r="AS76" s="7"/>
      <c r="AT76" s="7"/>
      <c r="AU76" s="7"/>
      <c r="AV76" s="7"/>
      <c r="AW76" s="6"/>
      <c r="BA76" s="7"/>
      <c r="BB76" s="7"/>
      <c r="BC76" s="7"/>
      <c r="BD76" s="7"/>
      <c r="BE76" s="6"/>
      <c r="BI76" s="7"/>
      <c r="BJ76" s="7"/>
      <c r="BK76" s="7"/>
      <c r="BL76" s="7"/>
      <c r="BM76" s="6"/>
      <c r="BQ76" s="7"/>
      <c r="BR76" s="7"/>
      <c r="BS76" s="7"/>
      <c r="BT76" s="7"/>
      <c r="BU76" s="6"/>
      <c r="BY76" s="7"/>
      <c r="BZ76" s="7"/>
      <c r="CA76" s="7"/>
      <c r="CB76" s="7"/>
      <c r="CC76" s="6"/>
      <c r="CG76" s="7"/>
      <c r="CH76" s="7"/>
      <c r="CI76" s="7"/>
      <c r="CJ76" s="7"/>
      <c r="CK76" s="6"/>
      <c r="CO76" s="7"/>
      <c r="CP76" s="7"/>
      <c r="CQ76" s="7"/>
      <c r="CR76" s="7"/>
    </row>
    <row r="77" spans="5:96" s="4" customFormat="1">
      <c r="E77" s="7"/>
      <c r="F77" s="7"/>
      <c r="G77" s="7"/>
      <c r="H77" s="7"/>
      <c r="I77" s="6"/>
      <c r="M77" s="7"/>
      <c r="N77" s="7"/>
      <c r="O77" s="7"/>
      <c r="P77" s="7"/>
      <c r="Q77" s="6"/>
      <c r="U77" s="7"/>
      <c r="V77" s="7"/>
      <c r="W77" s="7"/>
      <c r="X77" s="7"/>
      <c r="Y77" s="6"/>
      <c r="AC77" s="7"/>
      <c r="AD77" s="7"/>
      <c r="AE77" s="7"/>
      <c r="AF77" s="7"/>
      <c r="AG77" s="6"/>
      <c r="AK77" s="7"/>
      <c r="AL77" s="7"/>
      <c r="AM77" s="7"/>
      <c r="AN77" s="7"/>
      <c r="AO77" s="6"/>
      <c r="AS77" s="7"/>
      <c r="AT77" s="7"/>
      <c r="AU77" s="7"/>
      <c r="AV77" s="7"/>
      <c r="AW77" s="6"/>
      <c r="BA77" s="7"/>
      <c r="BB77" s="7"/>
      <c r="BC77" s="7"/>
      <c r="BD77" s="7"/>
      <c r="BE77" s="6"/>
      <c r="BI77" s="7"/>
      <c r="BJ77" s="7"/>
      <c r="BK77" s="7"/>
      <c r="BL77" s="7"/>
      <c r="BM77" s="6"/>
      <c r="BQ77" s="7"/>
      <c r="BR77" s="7"/>
      <c r="BS77" s="7"/>
      <c r="BT77" s="7"/>
      <c r="BU77" s="6"/>
      <c r="BY77" s="7"/>
      <c r="BZ77" s="7"/>
      <c r="CA77" s="7"/>
      <c r="CB77" s="7"/>
      <c r="CC77" s="6"/>
      <c r="CG77" s="7"/>
      <c r="CH77" s="7"/>
      <c r="CI77" s="7"/>
      <c r="CJ77" s="7"/>
      <c r="CK77" s="6"/>
      <c r="CO77" s="7"/>
      <c r="CP77" s="7"/>
      <c r="CQ77" s="7"/>
      <c r="CR77" s="7"/>
    </row>
    <row r="78" spans="5:96" s="4" customFormat="1">
      <c r="E78" s="7"/>
      <c r="F78" s="7"/>
      <c r="G78" s="7"/>
      <c r="H78" s="7"/>
      <c r="I78" s="6"/>
      <c r="M78" s="7"/>
      <c r="N78" s="7"/>
      <c r="O78" s="7"/>
      <c r="P78" s="7"/>
      <c r="Q78" s="6"/>
      <c r="U78" s="7"/>
      <c r="V78" s="7"/>
      <c r="W78" s="7"/>
      <c r="X78" s="7"/>
      <c r="Y78" s="6"/>
      <c r="AC78" s="7"/>
      <c r="AD78" s="7"/>
      <c r="AE78" s="7"/>
      <c r="AF78" s="7"/>
      <c r="AG78" s="6"/>
      <c r="AK78" s="7"/>
      <c r="AL78" s="7"/>
      <c r="AM78" s="7"/>
      <c r="AN78" s="7"/>
      <c r="AO78" s="6"/>
      <c r="AS78" s="7"/>
      <c r="AT78" s="7"/>
      <c r="AU78" s="7"/>
      <c r="AV78" s="7"/>
      <c r="AW78" s="6"/>
      <c r="BA78" s="7"/>
      <c r="BB78" s="7"/>
      <c r="BC78" s="7"/>
      <c r="BD78" s="7"/>
      <c r="BE78" s="6"/>
      <c r="BI78" s="7"/>
      <c r="BJ78" s="7"/>
      <c r="BK78" s="7"/>
      <c r="BL78" s="7"/>
      <c r="BM78" s="6"/>
      <c r="BQ78" s="7"/>
      <c r="BR78" s="7"/>
      <c r="BS78" s="7"/>
      <c r="BT78" s="7"/>
      <c r="BU78" s="6"/>
      <c r="BY78" s="7"/>
      <c r="BZ78" s="7"/>
      <c r="CA78" s="7"/>
      <c r="CB78" s="7"/>
      <c r="CC78" s="6"/>
      <c r="CG78" s="7"/>
      <c r="CH78" s="7"/>
      <c r="CI78" s="7"/>
      <c r="CJ78" s="7"/>
      <c r="CK78" s="6"/>
      <c r="CO78" s="7"/>
      <c r="CP78" s="7"/>
      <c r="CQ78" s="7"/>
      <c r="CR78" s="7"/>
    </row>
    <row r="79" spans="5:96" s="4" customFormat="1">
      <c r="E79" s="7"/>
      <c r="F79" s="7"/>
      <c r="G79" s="7"/>
      <c r="H79" s="7"/>
      <c r="I79" s="6"/>
      <c r="M79" s="7"/>
      <c r="N79" s="7"/>
      <c r="O79" s="7"/>
      <c r="P79" s="7"/>
      <c r="Q79" s="6"/>
      <c r="U79" s="7"/>
      <c r="V79" s="7"/>
      <c r="W79" s="7"/>
      <c r="X79" s="7"/>
      <c r="Y79" s="6"/>
      <c r="AC79" s="7"/>
      <c r="AD79" s="7"/>
      <c r="AE79" s="7"/>
      <c r="AF79" s="7"/>
      <c r="AG79" s="6"/>
      <c r="AK79" s="7"/>
      <c r="AL79" s="7"/>
      <c r="AM79" s="7"/>
      <c r="AN79" s="7"/>
      <c r="AO79" s="6"/>
      <c r="AS79" s="7"/>
      <c r="AT79" s="7"/>
      <c r="AU79" s="7"/>
      <c r="AV79" s="7"/>
      <c r="AW79" s="6"/>
      <c r="BA79" s="7"/>
      <c r="BB79" s="7"/>
      <c r="BC79" s="7"/>
      <c r="BD79" s="7"/>
      <c r="BE79" s="6"/>
      <c r="BI79" s="7"/>
      <c r="BJ79" s="7"/>
      <c r="BK79" s="7"/>
      <c r="BL79" s="7"/>
      <c r="BM79" s="6"/>
      <c r="BQ79" s="7"/>
      <c r="BR79" s="7"/>
      <c r="BS79" s="7"/>
      <c r="BT79" s="7"/>
      <c r="BU79" s="6"/>
      <c r="BY79" s="7"/>
      <c r="BZ79" s="7"/>
      <c r="CA79" s="7"/>
      <c r="CB79" s="7"/>
      <c r="CC79" s="6"/>
      <c r="CG79" s="7"/>
      <c r="CH79" s="7"/>
      <c r="CI79" s="7"/>
      <c r="CJ79" s="7"/>
      <c r="CK79" s="6"/>
      <c r="CO79" s="7"/>
      <c r="CP79" s="7"/>
      <c r="CQ79" s="7"/>
      <c r="CR79" s="7"/>
    </row>
    <row r="80" spans="5:96" s="4" customFormat="1">
      <c r="E80" s="7"/>
      <c r="F80" s="7"/>
      <c r="G80" s="7"/>
      <c r="H80" s="7"/>
      <c r="I80" s="6"/>
      <c r="M80" s="7"/>
      <c r="N80" s="7"/>
      <c r="O80" s="7"/>
      <c r="P80" s="7"/>
      <c r="Q80" s="6"/>
      <c r="U80" s="7"/>
      <c r="V80" s="7"/>
      <c r="W80" s="7"/>
      <c r="X80" s="7"/>
      <c r="Y80" s="6"/>
      <c r="AC80" s="7"/>
      <c r="AD80" s="7"/>
      <c r="AE80" s="7"/>
      <c r="AF80" s="7"/>
      <c r="AG80" s="6"/>
      <c r="AK80" s="7"/>
      <c r="AL80" s="7"/>
      <c r="AM80" s="7"/>
      <c r="AN80" s="7"/>
      <c r="AO80" s="6"/>
      <c r="AS80" s="7"/>
      <c r="AT80" s="7"/>
      <c r="AU80" s="7"/>
      <c r="AV80" s="7"/>
      <c r="AW80" s="6"/>
      <c r="BA80" s="7"/>
      <c r="BB80" s="7"/>
      <c r="BC80" s="7"/>
      <c r="BD80" s="7"/>
      <c r="BE80" s="6"/>
      <c r="BI80" s="7"/>
      <c r="BJ80" s="7"/>
      <c r="BK80" s="7"/>
      <c r="BL80" s="7"/>
      <c r="BM80" s="6"/>
      <c r="BQ80" s="7"/>
      <c r="BR80" s="7"/>
      <c r="BS80" s="7"/>
      <c r="BT80" s="7"/>
      <c r="BU80" s="6"/>
      <c r="BY80" s="7"/>
      <c r="BZ80" s="7"/>
      <c r="CA80" s="7"/>
      <c r="CB80" s="7"/>
      <c r="CC80" s="6"/>
      <c r="CG80" s="7"/>
      <c r="CH80" s="7"/>
      <c r="CI80" s="7"/>
      <c r="CJ80" s="7"/>
      <c r="CK80" s="6"/>
      <c r="CO80" s="7"/>
      <c r="CP80" s="7"/>
      <c r="CQ80" s="7"/>
      <c r="CR80" s="7"/>
    </row>
    <row r="81" spans="5:96" s="4" customFormat="1">
      <c r="E81" s="7"/>
      <c r="F81" s="7"/>
      <c r="G81" s="7"/>
      <c r="H81" s="7"/>
      <c r="I81" s="6"/>
      <c r="M81" s="7"/>
      <c r="N81" s="7"/>
      <c r="O81" s="7"/>
      <c r="P81" s="7"/>
      <c r="Q81" s="6"/>
      <c r="U81" s="7"/>
      <c r="V81" s="7"/>
      <c r="W81" s="7"/>
      <c r="X81" s="7"/>
      <c r="Y81" s="6"/>
      <c r="AC81" s="7"/>
      <c r="AD81" s="7"/>
      <c r="AE81" s="7"/>
      <c r="AF81" s="7"/>
      <c r="AG81" s="6"/>
      <c r="AK81" s="7"/>
      <c r="AL81" s="7"/>
      <c r="AM81" s="7"/>
      <c r="AN81" s="7"/>
      <c r="AO81" s="6"/>
      <c r="AS81" s="7"/>
      <c r="AT81" s="7"/>
      <c r="AU81" s="7"/>
      <c r="AV81" s="7"/>
      <c r="AW81" s="6"/>
      <c r="BA81" s="7"/>
      <c r="BB81" s="7"/>
      <c r="BC81" s="7"/>
      <c r="BD81" s="7"/>
      <c r="BE81" s="6"/>
      <c r="BI81" s="7"/>
      <c r="BJ81" s="7"/>
      <c r="BK81" s="7"/>
      <c r="BL81" s="7"/>
      <c r="BM81" s="6"/>
      <c r="BQ81" s="7"/>
      <c r="BR81" s="7"/>
      <c r="BS81" s="7"/>
      <c r="BT81" s="7"/>
      <c r="BU81" s="6"/>
      <c r="BY81" s="7"/>
      <c r="BZ81" s="7"/>
      <c r="CA81" s="7"/>
      <c r="CB81" s="7"/>
      <c r="CC81" s="6"/>
      <c r="CG81" s="7"/>
      <c r="CH81" s="7"/>
      <c r="CI81" s="7"/>
      <c r="CJ81" s="7"/>
      <c r="CK81" s="6"/>
      <c r="CO81" s="7"/>
      <c r="CP81" s="7"/>
      <c r="CQ81" s="7"/>
      <c r="CR81" s="7"/>
    </row>
    <row r="82" spans="5:96" s="4" customFormat="1">
      <c r="E82" s="7"/>
      <c r="F82" s="7"/>
      <c r="G82" s="7"/>
      <c r="H82" s="7"/>
      <c r="I82" s="6"/>
      <c r="M82" s="7"/>
      <c r="N82" s="7"/>
      <c r="O82" s="7"/>
      <c r="P82" s="7"/>
      <c r="Q82" s="6"/>
      <c r="U82" s="7"/>
      <c r="V82" s="7"/>
      <c r="W82" s="7"/>
      <c r="X82" s="7"/>
      <c r="Y82" s="6"/>
      <c r="AC82" s="7"/>
      <c r="AD82" s="7"/>
      <c r="AE82" s="7"/>
      <c r="AF82" s="7"/>
      <c r="AG82" s="6"/>
      <c r="AK82" s="7"/>
      <c r="AL82" s="7"/>
      <c r="AM82" s="7"/>
      <c r="AN82" s="7"/>
      <c r="AO82" s="6"/>
      <c r="AS82" s="7"/>
      <c r="AT82" s="7"/>
      <c r="AU82" s="7"/>
      <c r="AV82" s="7"/>
      <c r="AW82" s="6"/>
      <c r="BA82" s="7"/>
      <c r="BB82" s="7"/>
      <c r="BC82" s="7"/>
      <c r="BD82" s="7"/>
      <c r="BE82" s="6"/>
      <c r="BI82" s="7"/>
      <c r="BJ82" s="7"/>
      <c r="BK82" s="7"/>
      <c r="BL82" s="7"/>
      <c r="BM82" s="6"/>
      <c r="BQ82" s="7"/>
      <c r="BR82" s="7"/>
      <c r="BS82" s="7"/>
      <c r="BT82" s="7"/>
      <c r="BU82" s="6"/>
      <c r="BY82" s="7"/>
      <c r="BZ82" s="7"/>
      <c r="CA82" s="7"/>
      <c r="CB82" s="7"/>
      <c r="CC82" s="6"/>
      <c r="CG82" s="7"/>
      <c r="CH82" s="7"/>
      <c r="CI82" s="7"/>
      <c r="CJ82" s="7"/>
      <c r="CK82" s="6"/>
      <c r="CO82" s="7"/>
      <c r="CP82" s="7"/>
      <c r="CQ82" s="7"/>
      <c r="CR82" s="7"/>
    </row>
    <row r="83" spans="5:96" s="4" customFormat="1">
      <c r="E83" s="7"/>
      <c r="F83" s="7"/>
      <c r="G83" s="7"/>
      <c r="H83" s="7"/>
      <c r="I83" s="6"/>
      <c r="M83" s="7"/>
      <c r="N83" s="7"/>
      <c r="O83" s="7"/>
      <c r="P83" s="7"/>
      <c r="Q83" s="6"/>
      <c r="U83" s="7"/>
      <c r="V83" s="7"/>
      <c r="W83" s="7"/>
      <c r="X83" s="7"/>
      <c r="Y83" s="6"/>
      <c r="AC83" s="7"/>
      <c r="AD83" s="7"/>
      <c r="AE83" s="7"/>
      <c r="AF83" s="7"/>
      <c r="AG83" s="6"/>
      <c r="AK83" s="7"/>
      <c r="AL83" s="7"/>
      <c r="AM83" s="7"/>
      <c r="AN83" s="7"/>
      <c r="AO83" s="6"/>
      <c r="AS83" s="7"/>
      <c r="AT83" s="7"/>
      <c r="AU83" s="7"/>
      <c r="AV83" s="7"/>
      <c r="AW83" s="6"/>
      <c r="BA83" s="7"/>
      <c r="BB83" s="7"/>
      <c r="BC83" s="7"/>
      <c r="BD83" s="7"/>
      <c r="BE83" s="6"/>
      <c r="BI83" s="7"/>
      <c r="BJ83" s="7"/>
      <c r="BK83" s="7"/>
      <c r="BL83" s="7"/>
      <c r="BM83" s="6"/>
      <c r="BQ83" s="7"/>
      <c r="BR83" s="7"/>
      <c r="BS83" s="7"/>
      <c r="BT83" s="7"/>
      <c r="BU83" s="6"/>
      <c r="BY83" s="7"/>
      <c r="BZ83" s="7"/>
      <c r="CA83" s="7"/>
      <c r="CB83" s="7"/>
      <c r="CC83" s="6"/>
      <c r="CG83" s="7"/>
      <c r="CH83" s="7"/>
      <c r="CI83" s="7"/>
      <c r="CJ83" s="7"/>
      <c r="CK83" s="6"/>
      <c r="CO83" s="7"/>
      <c r="CP83" s="7"/>
      <c r="CQ83" s="7"/>
      <c r="CR83" s="7"/>
    </row>
    <row r="84" spans="5:96" s="4" customFormat="1">
      <c r="E84" s="7"/>
      <c r="F84" s="7"/>
      <c r="G84" s="7"/>
      <c r="H84" s="7"/>
      <c r="I84" s="6"/>
      <c r="M84" s="7"/>
      <c r="N84" s="7"/>
      <c r="O84" s="7"/>
      <c r="P84" s="7"/>
      <c r="Q84" s="6"/>
      <c r="U84" s="7"/>
      <c r="V84" s="7"/>
      <c r="W84" s="7"/>
      <c r="X84" s="7"/>
      <c r="Y84" s="6"/>
      <c r="AC84" s="7"/>
      <c r="AD84" s="7"/>
      <c r="AE84" s="7"/>
      <c r="AF84" s="7"/>
      <c r="AG84" s="6"/>
      <c r="AK84" s="7"/>
      <c r="AL84" s="7"/>
      <c r="AM84" s="7"/>
      <c r="AN84" s="7"/>
      <c r="AO84" s="6"/>
      <c r="AS84" s="7"/>
      <c r="AT84" s="7"/>
      <c r="AU84" s="7"/>
      <c r="AV84" s="7"/>
      <c r="AW84" s="6"/>
      <c r="BA84" s="7"/>
      <c r="BB84" s="7"/>
      <c r="BC84" s="7"/>
      <c r="BD84" s="7"/>
      <c r="BE84" s="6"/>
      <c r="BI84" s="7"/>
      <c r="BJ84" s="7"/>
      <c r="BK84" s="7"/>
      <c r="BL84" s="7"/>
      <c r="BM84" s="6"/>
      <c r="BQ84" s="7"/>
      <c r="BR84" s="7"/>
      <c r="BS84" s="7"/>
      <c r="BT84" s="7"/>
      <c r="BU84" s="6"/>
      <c r="BY84" s="7"/>
      <c r="BZ84" s="7"/>
      <c r="CA84" s="7"/>
      <c r="CB84" s="7"/>
      <c r="CC84" s="6"/>
      <c r="CG84" s="7"/>
      <c r="CH84" s="7"/>
      <c r="CI84" s="7"/>
      <c r="CJ84" s="7"/>
      <c r="CK84" s="6"/>
      <c r="CO84" s="7"/>
      <c r="CP84" s="7"/>
      <c r="CQ84" s="7"/>
      <c r="CR84" s="7"/>
    </row>
    <row r="85" spans="5:96" s="4" customFormat="1">
      <c r="E85" s="7"/>
      <c r="F85" s="7"/>
      <c r="G85" s="7"/>
      <c r="H85" s="7"/>
      <c r="I85" s="6"/>
      <c r="M85" s="7"/>
      <c r="N85" s="7"/>
      <c r="O85" s="7"/>
      <c r="P85" s="7"/>
      <c r="Q85" s="6"/>
      <c r="U85" s="7"/>
      <c r="V85" s="7"/>
      <c r="W85" s="7"/>
      <c r="X85" s="7"/>
      <c r="Y85" s="6"/>
      <c r="AC85" s="7"/>
      <c r="AD85" s="7"/>
      <c r="AE85" s="7"/>
      <c r="AF85" s="7"/>
      <c r="AG85" s="6"/>
      <c r="AK85" s="7"/>
      <c r="AL85" s="7"/>
      <c r="AM85" s="7"/>
      <c r="AN85" s="7"/>
      <c r="AO85" s="6"/>
      <c r="AS85" s="7"/>
      <c r="AT85" s="7"/>
      <c r="AU85" s="7"/>
      <c r="AV85" s="7"/>
      <c r="AW85" s="6"/>
      <c r="BA85" s="7"/>
      <c r="BB85" s="7"/>
      <c r="BC85" s="7"/>
      <c r="BD85" s="7"/>
      <c r="BE85" s="6"/>
      <c r="BI85" s="7"/>
      <c r="BJ85" s="7"/>
      <c r="BK85" s="7"/>
      <c r="BL85" s="7"/>
      <c r="BM85" s="6"/>
      <c r="BQ85" s="7"/>
      <c r="BR85" s="7"/>
      <c r="BS85" s="7"/>
      <c r="BT85" s="7"/>
      <c r="BU85" s="6"/>
      <c r="BY85" s="7"/>
      <c r="BZ85" s="7"/>
      <c r="CA85" s="7"/>
      <c r="CB85" s="7"/>
      <c r="CC85" s="6"/>
      <c r="CG85" s="7"/>
      <c r="CH85" s="7"/>
      <c r="CI85" s="7"/>
      <c r="CJ85" s="7"/>
      <c r="CK85" s="6"/>
      <c r="CO85" s="7"/>
      <c r="CP85" s="7"/>
      <c r="CQ85" s="7"/>
      <c r="CR85" s="7"/>
    </row>
    <row r="86" spans="5:96" s="4" customFormat="1">
      <c r="E86" s="7"/>
      <c r="F86" s="7"/>
      <c r="G86" s="7"/>
      <c r="H86" s="7"/>
      <c r="I86" s="6"/>
      <c r="M86" s="7"/>
      <c r="N86" s="7"/>
      <c r="O86" s="7"/>
      <c r="P86" s="7"/>
      <c r="Q86" s="6"/>
      <c r="U86" s="7"/>
      <c r="V86" s="7"/>
      <c r="W86" s="7"/>
      <c r="X86" s="7"/>
      <c r="Y86" s="6"/>
      <c r="AC86" s="7"/>
      <c r="AD86" s="7"/>
      <c r="AE86" s="7"/>
      <c r="AF86" s="7"/>
      <c r="AG86" s="6"/>
      <c r="AK86" s="7"/>
      <c r="AL86" s="7"/>
      <c r="AM86" s="7"/>
      <c r="AN86" s="7"/>
      <c r="AO86" s="6"/>
      <c r="AS86" s="7"/>
      <c r="AT86" s="7"/>
      <c r="AU86" s="7"/>
      <c r="AV86" s="7"/>
      <c r="AW86" s="6"/>
      <c r="BA86" s="7"/>
      <c r="BB86" s="7"/>
      <c r="BC86" s="7"/>
      <c r="BD86" s="7"/>
      <c r="BE86" s="6"/>
      <c r="BI86" s="7"/>
      <c r="BJ86" s="7"/>
      <c r="BK86" s="7"/>
      <c r="BL86" s="7"/>
      <c r="BM86" s="6"/>
      <c r="BQ86" s="7"/>
      <c r="BR86" s="7"/>
      <c r="BS86" s="7"/>
      <c r="BT86" s="7"/>
      <c r="BU86" s="6"/>
      <c r="BY86" s="7"/>
      <c r="BZ86" s="7"/>
      <c r="CA86" s="7"/>
      <c r="CB86" s="7"/>
      <c r="CC86" s="6"/>
      <c r="CG86" s="7"/>
      <c r="CH86" s="7"/>
      <c r="CI86" s="7"/>
      <c r="CJ86" s="7"/>
      <c r="CK86" s="6"/>
      <c r="CO86" s="7"/>
      <c r="CP86" s="7"/>
      <c r="CQ86" s="7"/>
      <c r="CR86" s="7"/>
    </row>
    <row r="87" spans="5:96" s="4" customFormat="1">
      <c r="E87" s="7"/>
      <c r="F87" s="7"/>
      <c r="G87" s="7"/>
      <c r="H87" s="7"/>
      <c r="I87" s="6"/>
      <c r="M87" s="7"/>
      <c r="N87" s="7"/>
      <c r="O87" s="7"/>
      <c r="P87" s="7"/>
      <c r="Q87" s="6"/>
      <c r="U87" s="7"/>
      <c r="V87" s="7"/>
      <c r="W87" s="7"/>
      <c r="X87" s="7"/>
      <c r="Y87" s="6"/>
      <c r="AC87" s="7"/>
      <c r="AD87" s="7"/>
      <c r="AE87" s="7"/>
      <c r="AF87" s="7"/>
      <c r="AG87" s="6"/>
      <c r="AK87" s="7"/>
      <c r="AL87" s="7"/>
      <c r="AM87" s="7"/>
      <c r="AN87" s="7"/>
      <c r="AO87" s="6"/>
      <c r="AS87" s="7"/>
      <c r="AT87" s="7"/>
      <c r="AU87" s="7"/>
      <c r="AV87" s="7"/>
      <c r="AW87" s="6"/>
      <c r="BA87" s="7"/>
      <c r="BB87" s="7"/>
      <c r="BC87" s="7"/>
      <c r="BD87" s="7"/>
      <c r="BE87" s="6"/>
      <c r="BI87" s="7"/>
      <c r="BJ87" s="7"/>
      <c r="BK87" s="7"/>
      <c r="BL87" s="7"/>
      <c r="BM87" s="6"/>
      <c r="BQ87" s="7"/>
      <c r="BR87" s="7"/>
      <c r="BS87" s="7"/>
      <c r="BT87" s="7"/>
      <c r="BU87" s="6"/>
      <c r="BY87" s="7"/>
      <c r="BZ87" s="7"/>
      <c r="CA87" s="7"/>
      <c r="CB87" s="7"/>
      <c r="CC87" s="6"/>
      <c r="CG87" s="7"/>
      <c r="CH87" s="7"/>
      <c r="CI87" s="7"/>
      <c r="CJ87" s="7"/>
      <c r="CK87" s="6"/>
      <c r="CO87" s="7"/>
      <c r="CP87" s="7"/>
      <c r="CQ87" s="7"/>
      <c r="CR87" s="7"/>
    </row>
    <row r="88" spans="5:96" s="4" customFormat="1">
      <c r="E88" s="7"/>
      <c r="F88" s="7"/>
      <c r="G88" s="7"/>
      <c r="H88" s="7"/>
      <c r="I88" s="6"/>
      <c r="M88" s="7"/>
      <c r="N88" s="7"/>
      <c r="O88" s="7"/>
      <c r="P88" s="7"/>
      <c r="Q88" s="6"/>
      <c r="U88" s="7"/>
      <c r="V88" s="7"/>
      <c r="W88" s="7"/>
      <c r="X88" s="7"/>
      <c r="Y88" s="6"/>
      <c r="AC88" s="7"/>
      <c r="AD88" s="7"/>
      <c r="AE88" s="7"/>
      <c r="AF88" s="7"/>
      <c r="AG88" s="6"/>
      <c r="AK88" s="7"/>
      <c r="AL88" s="7"/>
      <c r="AM88" s="7"/>
      <c r="AN88" s="7"/>
      <c r="AO88" s="6"/>
      <c r="AS88" s="7"/>
      <c r="AT88" s="7"/>
      <c r="AU88" s="7"/>
      <c r="AV88" s="7"/>
      <c r="AW88" s="6"/>
      <c r="BA88" s="7"/>
      <c r="BB88" s="7"/>
      <c r="BC88" s="7"/>
      <c r="BD88" s="7"/>
      <c r="BE88" s="6"/>
      <c r="BI88" s="7"/>
      <c r="BJ88" s="7"/>
      <c r="BK88" s="7"/>
      <c r="BL88" s="7"/>
      <c r="BM88" s="6"/>
      <c r="BQ88" s="7"/>
      <c r="BR88" s="7"/>
      <c r="BS88" s="7"/>
      <c r="BT88" s="7"/>
      <c r="BU88" s="6"/>
      <c r="BY88" s="7"/>
      <c r="BZ88" s="7"/>
      <c r="CA88" s="7"/>
      <c r="CB88" s="7"/>
      <c r="CC88" s="6"/>
      <c r="CG88" s="7"/>
      <c r="CH88" s="7"/>
      <c r="CI88" s="7"/>
      <c r="CJ88" s="7"/>
      <c r="CK88" s="6"/>
      <c r="CO88" s="7"/>
      <c r="CP88" s="7"/>
      <c r="CQ88" s="7"/>
      <c r="CR88" s="7"/>
    </row>
    <row r="89" spans="5:96" s="4" customFormat="1">
      <c r="E89" s="7"/>
      <c r="F89" s="7"/>
      <c r="G89" s="7"/>
      <c r="H89" s="7"/>
      <c r="I89" s="6"/>
      <c r="M89" s="7"/>
      <c r="N89" s="7"/>
      <c r="O89" s="7"/>
      <c r="P89" s="7"/>
      <c r="Q89" s="6"/>
      <c r="U89" s="7"/>
      <c r="V89" s="7"/>
      <c r="W89" s="7"/>
      <c r="X89" s="7"/>
      <c r="Y89" s="6"/>
      <c r="AC89" s="7"/>
      <c r="AD89" s="7"/>
      <c r="AE89" s="7"/>
      <c r="AF89" s="7"/>
      <c r="AG89" s="6"/>
      <c r="AK89" s="7"/>
      <c r="AL89" s="7"/>
      <c r="AM89" s="7"/>
      <c r="AN89" s="7"/>
      <c r="AO89" s="6"/>
      <c r="AS89" s="7"/>
      <c r="AT89" s="7"/>
      <c r="AU89" s="7"/>
      <c r="AV89" s="7"/>
      <c r="AW89" s="6"/>
      <c r="BA89" s="7"/>
      <c r="BB89" s="7"/>
      <c r="BC89" s="7"/>
      <c r="BD89" s="7"/>
      <c r="BE89" s="6"/>
      <c r="BI89" s="7"/>
      <c r="BJ89" s="7"/>
      <c r="BK89" s="7"/>
      <c r="BL89" s="7"/>
      <c r="BM89" s="6"/>
      <c r="BQ89" s="7"/>
      <c r="BR89" s="7"/>
      <c r="BS89" s="7"/>
      <c r="BT89" s="7"/>
      <c r="BU89" s="6"/>
      <c r="BY89" s="7"/>
      <c r="BZ89" s="7"/>
      <c r="CA89" s="7"/>
      <c r="CB89" s="7"/>
      <c r="CC89" s="6"/>
      <c r="CG89" s="7"/>
      <c r="CH89" s="7"/>
      <c r="CI89" s="7"/>
      <c r="CJ89" s="7"/>
      <c r="CK89" s="6"/>
      <c r="CO89" s="7"/>
      <c r="CP89" s="7"/>
      <c r="CQ89" s="7"/>
      <c r="CR89" s="7"/>
    </row>
    <row r="90" spans="5:96" s="4" customFormat="1">
      <c r="E90" s="7"/>
      <c r="F90" s="7"/>
      <c r="G90" s="7"/>
      <c r="H90" s="7"/>
      <c r="I90" s="6"/>
      <c r="M90" s="7"/>
      <c r="N90" s="7"/>
      <c r="O90" s="7"/>
      <c r="P90" s="7"/>
      <c r="Q90" s="6"/>
      <c r="U90" s="7"/>
      <c r="V90" s="7"/>
      <c r="W90" s="7"/>
      <c r="X90" s="7"/>
      <c r="Y90" s="6"/>
      <c r="AC90" s="7"/>
      <c r="AD90" s="7"/>
      <c r="AE90" s="7"/>
      <c r="AF90" s="7"/>
      <c r="AG90" s="6"/>
      <c r="AK90" s="7"/>
      <c r="AL90" s="7"/>
      <c r="AM90" s="7"/>
      <c r="AN90" s="7"/>
      <c r="AO90" s="6"/>
      <c r="AS90" s="7"/>
      <c r="AT90" s="7"/>
      <c r="AU90" s="7"/>
      <c r="AV90" s="7"/>
      <c r="AW90" s="6"/>
      <c r="BA90" s="7"/>
      <c r="BB90" s="7"/>
      <c r="BC90" s="7"/>
      <c r="BD90" s="7"/>
      <c r="BE90" s="6"/>
      <c r="BI90" s="7"/>
      <c r="BJ90" s="7"/>
      <c r="BK90" s="7"/>
      <c r="BL90" s="7"/>
      <c r="BM90" s="6"/>
      <c r="BQ90" s="7"/>
      <c r="BR90" s="7"/>
      <c r="BS90" s="7"/>
      <c r="BT90" s="7"/>
      <c r="BU90" s="6"/>
      <c r="BY90" s="7"/>
      <c r="BZ90" s="7"/>
      <c r="CA90" s="7"/>
      <c r="CB90" s="7"/>
      <c r="CC90" s="6"/>
      <c r="CG90" s="7"/>
      <c r="CH90" s="7"/>
      <c r="CI90" s="7"/>
      <c r="CJ90" s="7"/>
      <c r="CK90" s="6"/>
      <c r="CO90" s="7"/>
      <c r="CP90" s="7"/>
      <c r="CQ90" s="7"/>
      <c r="CR90" s="7"/>
    </row>
    <row r="91" spans="5:96" s="4" customFormat="1">
      <c r="E91" s="7"/>
      <c r="F91" s="7"/>
      <c r="G91" s="7"/>
      <c r="H91" s="7"/>
      <c r="I91" s="6"/>
      <c r="M91" s="7"/>
      <c r="N91" s="7"/>
      <c r="O91" s="7"/>
      <c r="P91" s="7"/>
      <c r="Q91" s="6"/>
      <c r="U91" s="7"/>
      <c r="V91" s="7"/>
      <c r="W91" s="7"/>
      <c r="X91" s="7"/>
      <c r="Y91" s="6"/>
      <c r="AC91" s="7"/>
      <c r="AD91" s="7"/>
      <c r="AE91" s="7"/>
      <c r="AF91" s="7"/>
      <c r="AG91" s="6"/>
      <c r="AK91" s="7"/>
      <c r="AL91" s="7"/>
      <c r="AM91" s="7"/>
      <c r="AN91" s="7"/>
      <c r="AO91" s="6"/>
      <c r="AS91" s="7"/>
      <c r="AT91" s="7"/>
      <c r="AU91" s="7"/>
      <c r="AV91" s="7"/>
      <c r="AW91" s="6"/>
      <c r="BA91" s="7"/>
      <c r="BB91" s="7"/>
      <c r="BC91" s="7"/>
      <c r="BD91" s="7"/>
      <c r="BE91" s="6"/>
      <c r="BI91" s="7"/>
      <c r="BJ91" s="7"/>
      <c r="BK91" s="7"/>
      <c r="BL91" s="7"/>
      <c r="BM91" s="6"/>
      <c r="BQ91" s="7"/>
      <c r="BR91" s="7"/>
      <c r="BS91" s="7"/>
      <c r="BT91" s="7"/>
      <c r="BU91" s="6"/>
      <c r="BY91" s="7"/>
      <c r="BZ91" s="7"/>
      <c r="CA91" s="7"/>
      <c r="CB91" s="7"/>
      <c r="CC91" s="6"/>
      <c r="CG91" s="7"/>
      <c r="CH91" s="7"/>
      <c r="CI91" s="7"/>
      <c r="CJ91" s="7"/>
      <c r="CK91" s="6"/>
      <c r="CO91" s="7"/>
      <c r="CP91" s="7"/>
      <c r="CQ91" s="7"/>
      <c r="CR91" s="7"/>
    </row>
    <row r="92" spans="5:96" s="4" customFormat="1">
      <c r="E92" s="7"/>
      <c r="F92" s="7"/>
      <c r="G92" s="7"/>
      <c r="H92" s="7"/>
      <c r="I92" s="6"/>
      <c r="M92" s="7"/>
      <c r="N92" s="7"/>
      <c r="O92" s="7"/>
      <c r="P92" s="7"/>
      <c r="Q92" s="6"/>
      <c r="U92" s="7"/>
      <c r="V92" s="7"/>
      <c r="W92" s="7"/>
      <c r="X92" s="7"/>
      <c r="Y92" s="6"/>
      <c r="AC92" s="7"/>
      <c r="AD92" s="7"/>
      <c r="AE92" s="7"/>
      <c r="AF92" s="7"/>
      <c r="AG92" s="6"/>
      <c r="AK92" s="7"/>
      <c r="AL92" s="7"/>
      <c r="AM92" s="7"/>
      <c r="AN92" s="7"/>
      <c r="AO92" s="6"/>
      <c r="AS92" s="7"/>
      <c r="AT92" s="7"/>
      <c r="AU92" s="7"/>
      <c r="AV92" s="7"/>
      <c r="AW92" s="6"/>
      <c r="BA92" s="7"/>
      <c r="BB92" s="7"/>
      <c r="BC92" s="7"/>
      <c r="BD92" s="7"/>
      <c r="BE92" s="6"/>
      <c r="BI92" s="7"/>
      <c r="BJ92" s="7"/>
      <c r="BK92" s="7"/>
      <c r="BL92" s="7"/>
      <c r="BM92" s="6"/>
      <c r="BQ92" s="7"/>
      <c r="BR92" s="7"/>
      <c r="BS92" s="7"/>
      <c r="BT92" s="7"/>
      <c r="BU92" s="6"/>
      <c r="BY92" s="7"/>
      <c r="BZ92" s="7"/>
      <c r="CA92" s="7"/>
      <c r="CB92" s="7"/>
      <c r="CC92" s="6"/>
      <c r="CG92" s="7"/>
      <c r="CH92" s="7"/>
      <c r="CI92" s="7"/>
      <c r="CJ92" s="7"/>
      <c r="CK92" s="6"/>
      <c r="CO92" s="7"/>
      <c r="CP92" s="7"/>
      <c r="CQ92" s="7"/>
      <c r="CR92" s="7"/>
    </row>
    <row r="93" spans="5:96" s="4" customFormat="1">
      <c r="E93" s="7"/>
      <c r="F93" s="7"/>
      <c r="G93" s="7"/>
      <c r="H93" s="7"/>
      <c r="I93" s="6"/>
      <c r="M93" s="7"/>
      <c r="N93" s="7"/>
      <c r="O93" s="7"/>
      <c r="P93" s="7"/>
      <c r="Q93" s="6"/>
      <c r="U93" s="7"/>
      <c r="V93" s="7"/>
      <c r="W93" s="7"/>
      <c r="X93" s="7"/>
      <c r="Y93" s="6"/>
      <c r="AC93" s="7"/>
      <c r="AD93" s="7"/>
      <c r="AE93" s="7"/>
      <c r="AF93" s="7"/>
      <c r="AG93" s="6"/>
      <c r="AK93" s="7"/>
      <c r="AL93" s="7"/>
      <c r="AM93" s="7"/>
      <c r="AN93" s="7"/>
      <c r="AO93" s="6"/>
      <c r="AS93" s="7"/>
      <c r="AT93" s="7"/>
      <c r="AU93" s="7"/>
      <c r="AV93" s="7"/>
      <c r="AW93" s="6"/>
      <c r="BA93" s="7"/>
      <c r="BB93" s="7"/>
      <c r="BC93" s="7"/>
      <c r="BD93" s="7"/>
      <c r="BE93" s="6"/>
      <c r="BI93" s="7"/>
      <c r="BJ93" s="7"/>
      <c r="BK93" s="7"/>
      <c r="BL93" s="7"/>
      <c r="BM93" s="6"/>
      <c r="BQ93" s="7"/>
      <c r="BR93" s="7"/>
      <c r="BS93" s="7"/>
      <c r="BT93" s="7"/>
      <c r="BU93" s="6"/>
      <c r="BY93" s="7"/>
      <c r="BZ93" s="7"/>
      <c r="CA93" s="7"/>
      <c r="CB93" s="7"/>
      <c r="CC93" s="6"/>
      <c r="CG93" s="7"/>
      <c r="CH93" s="7"/>
      <c r="CI93" s="7"/>
      <c r="CJ93" s="7"/>
      <c r="CK93" s="6"/>
      <c r="CO93" s="7"/>
      <c r="CP93" s="7"/>
      <c r="CQ93" s="7"/>
      <c r="CR93" s="7"/>
    </row>
    <row r="94" spans="5:96" s="4" customFormat="1">
      <c r="E94" s="7"/>
      <c r="F94" s="7"/>
      <c r="G94" s="7"/>
      <c r="H94" s="7"/>
      <c r="I94" s="6"/>
      <c r="M94" s="7"/>
      <c r="N94" s="7"/>
      <c r="O94" s="7"/>
      <c r="P94" s="7"/>
      <c r="Q94" s="6"/>
      <c r="U94" s="7"/>
      <c r="V94" s="7"/>
      <c r="W94" s="7"/>
      <c r="X94" s="7"/>
      <c r="Y94" s="6"/>
      <c r="AC94" s="7"/>
      <c r="AD94" s="7"/>
      <c r="AE94" s="7"/>
      <c r="AF94" s="7"/>
      <c r="AG94" s="6"/>
      <c r="AK94" s="7"/>
      <c r="AL94" s="7"/>
      <c r="AM94" s="7"/>
      <c r="AN94" s="7"/>
      <c r="AO94" s="6"/>
      <c r="AS94" s="7"/>
      <c r="AT94" s="7"/>
      <c r="AU94" s="7"/>
      <c r="AV94" s="7"/>
      <c r="AW94" s="6"/>
      <c r="BA94" s="7"/>
      <c r="BB94" s="7"/>
      <c r="BC94" s="7"/>
      <c r="BD94" s="7"/>
      <c r="BE94" s="6"/>
      <c r="BI94" s="7"/>
      <c r="BJ94" s="7"/>
      <c r="BK94" s="7"/>
      <c r="BL94" s="7"/>
      <c r="BM94" s="6"/>
      <c r="BQ94" s="7"/>
      <c r="BR94" s="7"/>
      <c r="BS94" s="7"/>
      <c r="BT94" s="7"/>
      <c r="BU94" s="6"/>
      <c r="BY94" s="7"/>
      <c r="BZ94" s="7"/>
      <c r="CA94" s="7"/>
      <c r="CB94" s="7"/>
      <c r="CC94" s="6"/>
      <c r="CG94" s="7"/>
      <c r="CH94" s="7"/>
      <c r="CI94" s="7"/>
      <c r="CJ94" s="7"/>
      <c r="CK94" s="6"/>
      <c r="CO94" s="7"/>
      <c r="CP94" s="7"/>
      <c r="CQ94" s="7"/>
      <c r="CR94" s="7"/>
    </row>
    <row r="95" spans="5:96" s="4" customFormat="1">
      <c r="E95" s="7"/>
      <c r="F95" s="7"/>
      <c r="G95" s="7"/>
      <c r="H95" s="7"/>
      <c r="I95" s="6"/>
      <c r="M95" s="7"/>
      <c r="N95" s="7"/>
      <c r="O95" s="7"/>
      <c r="P95" s="7"/>
      <c r="Q95" s="6"/>
      <c r="U95" s="7"/>
      <c r="V95" s="7"/>
      <c r="W95" s="7"/>
      <c r="X95" s="7"/>
      <c r="Y95" s="6"/>
      <c r="AC95" s="7"/>
      <c r="AD95" s="7"/>
      <c r="AE95" s="7"/>
      <c r="AF95" s="7"/>
      <c r="AG95" s="6"/>
      <c r="AK95" s="7"/>
      <c r="AL95" s="7"/>
      <c r="AM95" s="7"/>
      <c r="AN95" s="7"/>
      <c r="AO95" s="6"/>
      <c r="AS95" s="7"/>
      <c r="AT95" s="7"/>
      <c r="AU95" s="7"/>
      <c r="AV95" s="7"/>
      <c r="AW95" s="6"/>
      <c r="BA95" s="7"/>
      <c r="BB95" s="7"/>
      <c r="BC95" s="7"/>
      <c r="BD95" s="7"/>
      <c r="BE95" s="6"/>
      <c r="BI95" s="7"/>
      <c r="BJ95" s="7"/>
      <c r="BK95" s="7"/>
      <c r="BL95" s="7"/>
      <c r="BM95" s="6"/>
      <c r="BQ95" s="7"/>
      <c r="BR95" s="7"/>
      <c r="BS95" s="7"/>
      <c r="BT95" s="7"/>
      <c r="BU95" s="6"/>
      <c r="BY95" s="7"/>
      <c r="BZ95" s="7"/>
      <c r="CA95" s="7"/>
      <c r="CB95" s="7"/>
      <c r="CC95" s="6"/>
      <c r="CG95" s="7"/>
      <c r="CH95" s="7"/>
      <c r="CI95" s="7"/>
      <c r="CJ95" s="7"/>
      <c r="CK95" s="6"/>
      <c r="CO95" s="7"/>
      <c r="CP95" s="7"/>
      <c r="CQ95" s="7"/>
      <c r="CR95" s="7"/>
    </row>
    <row r="96" spans="5:96" s="4" customFormat="1">
      <c r="E96" s="7"/>
      <c r="F96" s="7"/>
      <c r="G96" s="7"/>
      <c r="H96" s="7"/>
      <c r="I96" s="6"/>
      <c r="M96" s="7"/>
      <c r="N96" s="7"/>
      <c r="O96" s="7"/>
      <c r="P96" s="7"/>
      <c r="Q96" s="6"/>
      <c r="U96" s="7"/>
      <c r="V96" s="7"/>
      <c r="W96" s="7"/>
      <c r="X96" s="7"/>
      <c r="Y96" s="6"/>
      <c r="AC96" s="7"/>
      <c r="AD96" s="7"/>
      <c r="AE96" s="7"/>
      <c r="AF96" s="7"/>
      <c r="AG96" s="6"/>
      <c r="AK96" s="7"/>
      <c r="AL96" s="7"/>
      <c r="AM96" s="7"/>
      <c r="AN96" s="7"/>
      <c r="AO96" s="6"/>
      <c r="AS96" s="7"/>
      <c r="AT96" s="7"/>
      <c r="AU96" s="7"/>
      <c r="AV96" s="7"/>
      <c r="AW96" s="6"/>
      <c r="BA96" s="7"/>
      <c r="BB96" s="7"/>
      <c r="BC96" s="7"/>
      <c r="BD96" s="7"/>
      <c r="BE96" s="6"/>
      <c r="BI96" s="7"/>
      <c r="BJ96" s="7"/>
      <c r="BK96" s="7"/>
      <c r="BL96" s="7"/>
      <c r="BM96" s="6"/>
      <c r="BQ96" s="7"/>
      <c r="BR96" s="7"/>
      <c r="BS96" s="7"/>
      <c r="BT96" s="7"/>
      <c r="BU96" s="6"/>
      <c r="BY96" s="7"/>
      <c r="BZ96" s="7"/>
      <c r="CA96" s="7"/>
      <c r="CB96" s="7"/>
      <c r="CC96" s="6"/>
      <c r="CG96" s="7"/>
      <c r="CH96" s="7"/>
      <c r="CI96" s="7"/>
      <c r="CJ96" s="7"/>
      <c r="CK96" s="6"/>
      <c r="CO96" s="7"/>
      <c r="CP96" s="7"/>
      <c r="CQ96" s="7"/>
      <c r="CR96" s="7"/>
    </row>
    <row r="97" spans="5:96" s="4" customFormat="1">
      <c r="E97" s="7"/>
      <c r="F97" s="7"/>
      <c r="G97" s="7"/>
      <c r="H97" s="7"/>
      <c r="I97" s="6"/>
      <c r="M97" s="7"/>
      <c r="N97" s="7"/>
      <c r="O97" s="7"/>
      <c r="P97" s="7"/>
      <c r="Q97" s="6"/>
      <c r="U97" s="7"/>
      <c r="V97" s="7"/>
      <c r="W97" s="7"/>
      <c r="X97" s="7"/>
      <c r="Y97" s="6"/>
      <c r="AC97" s="7"/>
      <c r="AD97" s="7"/>
      <c r="AE97" s="7"/>
      <c r="AF97" s="7"/>
      <c r="AG97" s="6"/>
      <c r="AK97" s="7"/>
      <c r="AL97" s="7"/>
      <c r="AM97" s="7"/>
      <c r="AN97" s="7"/>
      <c r="AO97" s="6"/>
      <c r="AS97" s="7"/>
      <c r="AT97" s="7"/>
      <c r="AU97" s="7"/>
      <c r="AV97" s="7"/>
      <c r="AW97" s="6"/>
      <c r="BA97" s="7"/>
      <c r="BB97" s="7"/>
      <c r="BC97" s="7"/>
      <c r="BD97" s="7"/>
      <c r="BE97" s="6"/>
      <c r="BI97" s="7"/>
      <c r="BJ97" s="7"/>
      <c r="BK97" s="7"/>
      <c r="BL97" s="7"/>
      <c r="BM97" s="6"/>
      <c r="BQ97" s="7"/>
      <c r="BR97" s="7"/>
      <c r="BS97" s="7"/>
      <c r="BT97" s="7"/>
      <c r="BU97" s="6"/>
      <c r="BY97" s="7"/>
      <c r="BZ97" s="7"/>
      <c r="CA97" s="7"/>
      <c r="CB97" s="7"/>
      <c r="CC97" s="6"/>
      <c r="CG97" s="7"/>
      <c r="CH97" s="7"/>
      <c r="CI97" s="7"/>
      <c r="CJ97" s="7"/>
      <c r="CK97" s="6"/>
      <c r="CO97" s="7"/>
      <c r="CP97" s="7"/>
      <c r="CQ97" s="7"/>
      <c r="CR97" s="7"/>
    </row>
    <row r="98" spans="5:96" s="4" customFormat="1">
      <c r="E98" s="7"/>
      <c r="F98" s="7"/>
      <c r="G98" s="7"/>
      <c r="H98" s="7"/>
      <c r="I98" s="6"/>
      <c r="M98" s="7"/>
      <c r="N98" s="7"/>
      <c r="O98" s="7"/>
      <c r="P98" s="7"/>
      <c r="Q98" s="6"/>
      <c r="U98" s="7"/>
      <c r="V98" s="7"/>
      <c r="W98" s="7"/>
      <c r="X98" s="7"/>
      <c r="Y98" s="6"/>
      <c r="AC98" s="7"/>
      <c r="AD98" s="7"/>
      <c r="AE98" s="7"/>
      <c r="AF98" s="7"/>
      <c r="AG98" s="6"/>
      <c r="AK98" s="7"/>
      <c r="AL98" s="7"/>
      <c r="AM98" s="7"/>
      <c r="AN98" s="7"/>
      <c r="AO98" s="6"/>
      <c r="AS98" s="7"/>
      <c r="AT98" s="7"/>
      <c r="AU98" s="7"/>
      <c r="AV98" s="7"/>
      <c r="AW98" s="6"/>
      <c r="BA98" s="7"/>
      <c r="BB98" s="7"/>
      <c r="BC98" s="7"/>
      <c r="BD98" s="7"/>
      <c r="BE98" s="6"/>
      <c r="BI98" s="7"/>
      <c r="BJ98" s="7"/>
      <c r="BK98" s="7"/>
      <c r="BL98" s="7"/>
      <c r="BM98" s="6"/>
      <c r="BQ98" s="7"/>
      <c r="BR98" s="7"/>
      <c r="BS98" s="7"/>
      <c r="BT98" s="7"/>
      <c r="BU98" s="6"/>
      <c r="BY98" s="7"/>
      <c r="BZ98" s="7"/>
      <c r="CA98" s="7"/>
      <c r="CB98" s="7"/>
      <c r="CC98" s="6"/>
      <c r="CG98" s="7"/>
      <c r="CH98" s="7"/>
      <c r="CI98" s="7"/>
      <c r="CJ98" s="7"/>
      <c r="CK98" s="6"/>
      <c r="CO98" s="7"/>
      <c r="CP98" s="7"/>
      <c r="CQ98" s="7"/>
      <c r="CR98" s="7"/>
    </row>
  </sheetData>
  <mergeCells count="73">
    <mergeCell ref="A1:I1"/>
    <mergeCell ref="CO51:CQ51"/>
    <mergeCell ref="CD3:CJ3"/>
    <mergeCell ref="CD46:CI46"/>
    <mergeCell ref="CG48:CI48"/>
    <mergeCell ref="CG49:CI49"/>
    <mergeCell ref="CG50:CI50"/>
    <mergeCell ref="CG51:CI51"/>
    <mergeCell ref="CL3:CR3"/>
    <mergeCell ref="CL46:CQ46"/>
    <mergeCell ref="CO48:CQ48"/>
    <mergeCell ref="CO49:CQ49"/>
    <mergeCell ref="CO50:CQ50"/>
    <mergeCell ref="BY51:CA51"/>
    <mergeCell ref="BN3:BT3"/>
    <mergeCell ref="BN46:BS46"/>
    <mergeCell ref="BQ48:BS48"/>
    <mergeCell ref="BQ49:BS49"/>
    <mergeCell ref="BQ50:BS50"/>
    <mergeCell ref="BQ51:BS51"/>
    <mergeCell ref="BV3:CB3"/>
    <mergeCell ref="BV46:CA46"/>
    <mergeCell ref="BY48:CA48"/>
    <mergeCell ref="BY49:CA49"/>
    <mergeCell ref="BY50:CA50"/>
    <mergeCell ref="BI51:BK51"/>
    <mergeCell ref="AX3:BD3"/>
    <mergeCell ref="AX46:BC46"/>
    <mergeCell ref="BA48:BC48"/>
    <mergeCell ref="BA49:BC49"/>
    <mergeCell ref="BA50:BC50"/>
    <mergeCell ref="BA51:BC51"/>
    <mergeCell ref="BF3:BL3"/>
    <mergeCell ref="BF46:BK46"/>
    <mergeCell ref="BI48:BK48"/>
    <mergeCell ref="BI49:BK49"/>
    <mergeCell ref="BI50:BK50"/>
    <mergeCell ref="AS51:AU51"/>
    <mergeCell ref="AH3:AN3"/>
    <mergeCell ref="AH46:AM46"/>
    <mergeCell ref="AK48:AM48"/>
    <mergeCell ref="AK49:AM49"/>
    <mergeCell ref="AK50:AM50"/>
    <mergeCell ref="AK51:AM51"/>
    <mergeCell ref="AP3:AV3"/>
    <mergeCell ref="AP46:AU46"/>
    <mergeCell ref="AS48:AU48"/>
    <mergeCell ref="AS49:AU49"/>
    <mergeCell ref="AS50:AU50"/>
    <mergeCell ref="AC51:AE51"/>
    <mergeCell ref="R3:X3"/>
    <mergeCell ref="R46:W46"/>
    <mergeCell ref="U48:W48"/>
    <mergeCell ref="U49:W49"/>
    <mergeCell ref="U50:W50"/>
    <mergeCell ref="U51:W51"/>
    <mergeCell ref="Z3:AF3"/>
    <mergeCell ref="Z46:AE46"/>
    <mergeCell ref="AC48:AE48"/>
    <mergeCell ref="AC49:AE49"/>
    <mergeCell ref="AC50:AE50"/>
    <mergeCell ref="M51:O51"/>
    <mergeCell ref="B3:H3"/>
    <mergeCell ref="B46:G46"/>
    <mergeCell ref="E48:G48"/>
    <mergeCell ref="E49:G49"/>
    <mergeCell ref="E50:G50"/>
    <mergeCell ref="E51:G51"/>
    <mergeCell ref="J3:P3"/>
    <mergeCell ref="J46:O46"/>
    <mergeCell ref="M48:O48"/>
    <mergeCell ref="M49:O49"/>
    <mergeCell ref="M50:O50"/>
  </mergeCells>
  <conditionalFormatting sqref="H5:H44">
    <cfRule type="cellIs" dxfId="70" priority="67" operator="equal">
      <formula>$A$6</formula>
    </cfRule>
    <cfRule type="cellIs" dxfId="69" priority="68" operator="equal">
      <formula>$A$7</formula>
    </cfRule>
    <cfRule type="cellIs" dxfId="68" priority="69" operator="equal">
      <formula>$A$5</formula>
    </cfRule>
  </conditionalFormatting>
  <conditionalFormatting sqref="P5:P44">
    <cfRule type="cellIs" dxfId="67" priority="64" operator="equal">
      <formula>$A$6</formula>
    </cfRule>
    <cfRule type="cellIs" dxfId="66" priority="65" operator="equal">
      <formula>$A$7</formula>
    </cfRule>
    <cfRule type="cellIs" dxfId="65" priority="66" operator="equal">
      <formula>$A$5</formula>
    </cfRule>
  </conditionalFormatting>
  <conditionalFormatting sqref="X5:X44">
    <cfRule type="cellIs" dxfId="64" priority="61" operator="equal">
      <formula>$A$6</formula>
    </cfRule>
    <cfRule type="cellIs" dxfId="63" priority="62" operator="equal">
      <formula>$A$7</formula>
    </cfRule>
    <cfRule type="cellIs" dxfId="62" priority="63" operator="equal">
      <formula>$A$5</formula>
    </cfRule>
  </conditionalFormatting>
  <conditionalFormatting sqref="X5:X44">
    <cfRule type="cellIs" dxfId="61" priority="58" operator="equal">
      <formula>$A$6</formula>
    </cfRule>
    <cfRule type="cellIs" dxfId="60" priority="59" operator="equal">
      <formula>$A$7</formula>
    </cfRule>
    <cfRule type="cellIs" dxfId="59" priority="60" operator="equal">
      <formula>$A$5</formula>
    </cfRule>
  </conditionalFormatting>
  <conditionalFormatting sqref="AF5:AF44">
    <cfRule type="cellIs" dxfId="58" priority="55" operator="equal">
      <formula>$A$6</formula>
    </cfRule>
    <cfRule type="cellIs" dxfId="57" priority="56" operator="equal">
      <formula>$A$7</formula>
    </cfRule>
    <cfRule type="cellIs" dxfId="56" priority="57" operator="equal">
      <formula>$A$5</formula>
    </cfRule>
  </conditionalFormatting>
  <conditionalFormatting sqref="AF5:AF44">
    <cfRule type="cellIs" dxfId="55" priority="52" operator="equal">
      <formula>$A$6</formula>
    </cfRule>
    <cfRule type="cellIs" dxfId="54" priority="53" operator="equal">
      <formula>$A$7</formula>
    </cfRule>
    <cfRule type="cellIs" dxfId="53" priority="54" operator="equal">
      <formula>$A$5</formula>
    </cfRule>
  </conditionalFormatting>
  <conditionalFormatting sqref="AN5:AN44">
    <cfRule type="cellIs" dxfId="52" priority="49" operator="equal">
      <formula>$A$6</formula>
    </cfRule>
    <cfRule type="cellIs" dxfId="51" priority="50" operator="equal">
      <formula>$A$7</formula>
    </cfRule>
    <cfRule type="cellIs" dxfId="50" priority="51" operator="equal">
      <formula>$A$5</formula>
    </cfRule>
  </conditionalFormatting>
  <conditionalFormatting sqref="AN5:AN44">
    <cfRule type="cellIs" dxfId="49" priority="46" operator="equal">
      <formula>$A$6</formula>
    </cfRule>
    <cfRule type="cellIs" dxfId="48" priority="47" operator="equal">
      <formula>$A$7</formula>
    </cfRule>
    <cfRule type="cellIs" dxfId="47" priority="48" operator="equal">
      <formula>$A$5</formula>
    </cfRule>
  </conditionalFormatting>
  <conditionalFormatting sqref="AV5:AV44">
    <cfRule type="cellIs" dxfId="46" priority="43" operator="equal">
      <formula>$A$6</formula>
    </cfRule>
    <cfRule type="cellIs" dxfId="45" priority="44" operator="equal">
      <formula>$A$7</formula>
    </cfRule>
    <cfRule type="cellIs" dxfId="44" priority="45" operator="equal">
      <formula>$A$5</formula>
    </cfRule>
  </conditionalFormatting>
  <conditionalFormatting sqref="AV5:AV44">
    <cfRule type="cellIs" dxfId="43" priority="40" operator="equal">
      <formula>$A$6</formula>
    </cfRule>
    <cfRule type="cellIs" dxfId="42" priority="41" operator="equal">
      <formula>$A$7</formula>
    </cfRule>
    <cfRule type="cellIs" dxfId="41" priority="42" operator="equal">
      <formula>$A$5</formula>
    </cfRule>
  </conditionalFormatting>
  <conditionalFormatting sqref="BD5:BD44">
    <cfRule type="cellIs" dxfId="40" priority="37" operator="equal">
      <formula>$A$6</formula>
    </cfRule>
    <cfRule type="cellIs" dxfId="39" priority="38" operator="equal">
      <formula>$A$7</formula>
    </cfRule>
    <cfRule type="cellIs" dxfId="38" priority="39" operator="equal">
      <formula>$A$5</formula>
    </cfRule>
  </conditionalFormatting>
  <conditionalFormatting sqref="BD5:BD44">
    <cfRule type="cellIs" dxfId="37" priority="34" operator="equal">
      <formula>$A$6</formula>
    </cfRule>
    <cfRule type="cellIs" dxfId="36" priority="35" operator="equal">
      <formula>$A$7</formula>
    </cfRule>
    <cfRule type="cellIs" dxfId="35" priority="36" operator="equal">
      <formula>$A$5</formula>
    </cfRule>
  </conditionalFormatting>
  <conditionalFormatting sqref="BL5:BL44">
    <cfRule type="cellIs" dxfId="34" priority="31" operator="equal">
      <formula>$A$6</formula>
    </cfRule>
    <cfRule type="cellIs" dxfId="33" priority="32" operator="equal">
      <formula>$A$7</formula>
    </cfRule>
    <cfRule type="cellIs" dxfId="32" priority="33" operator="equal">
      <formula>$A$5</formula>
    </cfRule>
  </conditionalFormatting>
  <conditionalFormatting sqref="BL5:BL44">
    <cfRule type="cellIs" dxfId="31" priority="28" operator="equal">
      <formula>$A$6</formula>
    </cfRule>
    <cfRule type="cellIs" dxfId="30" priority="29" operator="equal">
      <formula>$A$7</formula>
    </cfRule>
    <cfRule type="cellIs" dxfId="29" priority="30" operator="equal">
      <formula>$A$5</formula>
    </cfRule>
  </conditionalFormatting>
  <conditionalFormatting sqref="BT5:BT44">
    <cfRule type="cellIs" dxfId="28" priority="25" operator="equal">
      <formula>$A$6</formula>
    </cfRule>
    <cfRule type="cellIs" dxfId="27" priority="26" operator="equal">
      <formula>$A$7</formula>
    </cfRule>
    <cfRule type="cellIs" dxfId="26" priority="27" operator="equal">
      <formula>$A$5</formula>
    </cfRule>
  </conditionalFormatting>
  <conditionalFormatting sqref="BT5:BT44">
    <cfRule type="cellIs" dxfId="25" priority="22" operator="equal">
      <formula>$A$6</formula>
    </cfRule>
    <cfRule type="cellIs" dxfId="24" priority="23" operator="equal">
      <formula>$A$7</formula>
    </cfRule>
    <cfRule type="cellIs" dxfId="23" priority="24" operator="equal">
      <formula>$A$5</formula>
    </cfRule>
  </conditionalFormatting>
  <conditionalFormatting sqref="CB5:CB44">
    <cfRule type="cellIs" dxfId="22" priority="19" operator="equal">
      <formula>$A$6</formula>
    </cfRule>
    <cfRule type="cellIs" dxfId="21" priority="20" operator="equal">
      <formula>$A$7</formula>
    </cfRule>
    <cfRule type="cellIs" dxfId="20" priority="21" operator="equal">
      <formula>$A$5</formula>
    </cfRule>
  </conditionalFormatting>
  <conditionalFormatting sqref="CB5:CB44">
    <cfRule type="cellIs" dxfId="19" priority="16" operator="equal">
      <formula>$A$6</formula>
    </cfRule>
    <cfRule type="cellIs" dxfId="18" priority="17" operator="equal">
      <formula>$A$7</formula>
    </cfRule>
    <cfRule type="cellIs" dxfId="17" priority="18" operator="equal">
      <formula>$A$5</formula>
    </cfRule>
  </conditionalFormatting>
  <conditionalFormatting sqref="CJ5:CJ44">
    <cfRule type="cellIs" dxfId="16" priority="13" operator="equal">
      <formula>$A$6</formula>
    </cfRule>
    <cfRule type="cellIs" dxfId="15" priority="14" operator="equal">
      <formula>$A$7</formula>
    </cfRule>
    <cfRule type="cellIs" dxfId="14" priority="15" operator="equal">
      <formula>$A$5</formula>
    </cfRule>
  </conditionalFormatting>
  <conditionalFormatting sqref="CJ5:CJ44">
    <cfRule type="cellIs" dxfId="13" priority="10" operator="equal">
      <formula>$A$6</formula>
    </cfRule>
    <cfRule type="cellIs" dxfId="12" priority="11" operator="equal">
      <formula>$A$7</formula>
    </cfRule>
    <cfRule type="cellIs" dxfId="11" priority="12" operator="equal">
      <formula>$A$5</formula>
    </cfRule>
  </conditionalFormatting>
  <conditionalFormatting sqref="CR5:CR44">
    <cfRule type="cellIs" dxfId="10" priority="7" operator="equal">
      <formula>$A$6</formula>
    </cfRule>
    <cfRule type="cellIs" dxfId="9" priority="8" operator="equal">
      <formula>$A$7</formula>
    </cfRule>
    <cfRule type="cellIs" dxfId="8" priority="9" operator="equal">
      <formula>$A$5</formula>
    </cfRule>
  </conditionalFormatting>
  <conditionalFormatting sqref="CR5:CR44">
    <cfRule type="cellIs" dxfId="7" priority="4" operator="equal">
      <formula>$A$6</formula>
    </cfRule>
    <cfRule type="cellIs" dxfId="6" priority="5" operator="equal">
      <formula>$A$7</formula>
    </cfRule>
    <cfRule type="cellIs" dxfId="5" priority="6" operator="equal">
      <formula>$A$5</formula>
    </cfRule>
  </conditionalFormatting>
  <conditionalFormatting sqref="P5:P15">
    <cfRule type="cellIs" dxfId="4" priority="1" operator="equal">
      <formula>$A$6</formula>
    </cfRule>
    <cfRule type="cellIs" dxfId="3" priority="2" operator="equal">
      <formula>$A$7</formula>
    </cfRule>
    <cfRule type="cellIs" dxfId="2" priority="3" operator="equal">
      <formula>$A$5</formula>
    </cfRule>
  </conditionalFormatting>
  <dataValidations count="1">
    <dataValidation type="list" allowBlank="1" showInputMessage="1" showErrorMessage="1" sqref="H5:H44 P5:P44 CJ5:CJ44 CB5:CB44 BT5:BT44 BL5:BL44 BD5:BD44 AV5:AV44 AN5:AN44 AF5:AF44 X5:X44 CR5:CR44">
      <formula1>$A$5:$A$8</formula1>
    </dataValidation>
  </dataValidations>
  <pageMargins left="0.511811024" right="0.511811024" top="0.78740157499999996" bottom="0.78740157499999996" header="0.31496062000000002" footer="0.31496062000000002"/>
  <drawing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'Centros de Custo'!E4:E18</xm:f>
          </x14:formula1>
          <xm:sqref>E5:E44 CO5:CO44 U5:U44 AC5:AC44 AK5:AK44 AS5:AS44 BA5:BA44 BI5:BI44 BQ5:BQ44 BY5:BY44 CG5:CG44 M5:M44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Y127"/>
  <sheetViews>
    <sheetView showGridLines="0" zoomScale="90" zoomScaleNormal="90" workbookViewId="0">
      <selection sqref="A1:H1"/>
    </sheetView>
  </sheetViews>
  <sheetFormatPr defaultRowHeight="14.4"/>
  <cols>
    <col min="2" max="2" width="9.109375" style="36" bestFit="1" customWidth="1"/>
    <col min="3" max="3" width="39.6640625" customWidth="1"/>
    <col min="4" max="15" width="27.88671875" style="5" customWidth="1"/>
  </cols>
  <sheetData>
    <row r="1" spans="1:25" s="85" customFormat="1" ht="36" customHeight="1">
      <c r="A1" s="90" t="s">
        <v>188</v>
      </c>
      <c r="B1" s="91"/>
      <c r="C1" s="91"/>
      <c r="D1" s="91"/>
      <c r="E1" s="91"/>
      <c r="F1" s="91"/>
      <c r="G1" s="91"/>
      <c r="H1" s="91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4"/>
      <c r="V1" s="84"/>
      <c r="W1" s="84"/>
      <c r="X1" s="84"/>
      <c r="Y1" s="84"/>
    </row>
    <row r="2" spans="1:25" ht="10.5" customHeight="1" thickBot="1"/>
    <row r="3" spans="1:25" s="2" customFormat="1" ht="25.5" customHeight="1" thickBot="1">
      <c r="B3" s="38"/>
      <c r="C3" s="37"/>
      <c r="D3" s="82" t="s">
        <v>14</v>
      </c>
      <c r="E3" s="82" t="s">
        <v>21</v>
      </c>
      <c r="F3" s="82" t="s">
        <v>22</v>
      </c>
      <c r="G3" s="82" t="s">
        <v>23</v>
      </c>
      <c r="H3" s="82" t="s">
        <v>24</v>
      </c>
      <c r="I3" s="82" t="s">
        <v>25</v>
      </c>
      <c r="J3" s="82" t="s">
        <v>26</v>
      </c>
      <c r="K3" s="82" t="s">
        <v>27</v>
      </c>
      <c r="L3" s="82" t="s">
        <v>28</v>
      </c>
      <c r="M3" s="82" t="s">
        <v>29</v>
      </c>
      <c r="N3" s="82" t="s">
        <v>30</v>
      </c>
      <c r="O3" s="82" t="s">
        <v>31</v>
      </c>
    </row>
    <row r="4" spans="1:25" s="18" customFormat="1" ht="9" customHeight="1">
      <c r="B4" s="3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5" s="18" customFormat="1" ht="15.75" customHeight="1">
      <c r="B5" s="46">
        <f>Contas!C4</f>
        <v>10</v>
      </c>
      <c r="C5" s="40" t="str">
        <f>VLOOKUP(B5,Contas!$C$4:$D$126,2,FALSE)</f>
        <v>RECEITA TOTAL (BRUTA)</v>
      </c>
      <c r="D5" s="67">
        <f t="shared" ref="D5:O5" si="0">D6</f>
        <v>0</v>
      </c>
      <c r="E5" s="67">
        <f t="shared" si="0"/>
        <v>0</v>
      </c>
      <c r="F5" s="67">
        <f t="shared" si="0"/>
        <v>0</v>
      </c>
      <c r="G5" s="67">
        <f t="shared" si="0"/>
        <v>0</v>
      </c>
      <c r="H5" s="67">
        <f t="shared" si="0"/>
        <v>0</v>
      </c>
      <c r="I5" s="67">
        <f t="shared" si="0"/>
        <v>0</v>
      </c>
      <c r="J5" s="67">
        <f t="shared" si="0"/>
        <v>0</v>
      </c>
      <c r="K5" s="67">
        <f t="shared" si="0"/>
        <v>0</v>
      </c>
      <c r="L5" s="67">
        <f t="shared" ca="1" si="0"/>
        <v>0</v>
      </c>
      <c r="M5" s="67">
        <f t="shared" si="0"/>
        <v>0</v>
      </c>
      <c r="N5" s="67">
        <f t="shared" si="0"/>
        <v>0</v>
      </c>
      <c r="O5" s="67">
        <f t="shared" si="0"/>
        <v>0</v>
      </c>
    </row>
    <row r="6" spans="1:25" s="15" customFormat="1" ht="15.75" customHeight="1">
      <c r="A6" s="9"/>
      <c r="B6" s="46" t="str">
        <f>Contas!C5</f>
        <v>10.1</v>
      </c>
      <c r="C6" s="41" t="str">
        <f>VLOOKUP(B6,Contas!$C$4:$D$126,2,FALSE)</f>
        <v>RECEITA TOTAL DE VENDAS</v>
      </c>
      <c r="D6" s="68">
        <f t="shared" ref="D6:O6" si="1">D7+D18</f>
        <v>0</v>
      </c>
      <c r="E6" s="68">
        <f t="shared" si="1"/>
        <v>0</v>
      </c>
      <c r="F6" s="68">
        <f t="shared" si="1"/>
        <v>0</v>
      </c>
      <c r="G6" s="68">
        <f t="shared" si="1"/>
        <v>0</v>
      </c>
      <c r="H6" s="68">
        <f t="shared" si="1"/>
        <v>0</v>
      </c>
      <c r="I6" s="68">
        <f t="shared" si="1"/>
        <v>0</v>
      </c>
      <c r="J6" s="68">
        <f t="shared" si="1"/>
        <v>0</v>
      </c>
      <c r="K6" s="68">
        <f t="shared" si="1"/>
        <v>0</v>
      </c>
      <c r="L6" s="68">
        <f t="shared" ca="1" si="1"/>
        <v>0</v>
      </c>
      <c r="M6" s="68">
        <f t="shared" si="1"/>
        <v>0</v>
      </c>
      <c r="N6" s="68">
        <f t="shared" si="1"/>
        <v>0</v>
      </c>
      <c r="O6" s="68">
        <f t="shared" si="1"/>
        <v>0</v>
      </c>
    </row>
    <row r="7" spans="1:25" s="15" customFormat="1" ht="15.75" customHeight="1">
      <c r="A7" s="9"/>
      <c r="B7" s="46" t="str">
        <f>Contas!C6</f>
        <v>10.1.1</v>
      </c>
      <c r="C7" s="42" t="str">
        <f>VLOOKUP(B7,Contas!$C$4:$D$126,2,FALSE)</f>
        <v>RECEITA COM VENDAS DE PRODUTOS</v>
      </c>
      <c r="D7" s="69">
        <f t="shared" ref="D7:O7" si="2">SUM(D8:D17)</f>
        <v>0</v>
      </c>
      <c r="E7" s="69">
        <f t="shared" si="2"/>
        <v>0</v>
      </c>
      <c r="F7" s="69">
        <f t="shared" si="2"/>
        <v>0</v>
      </c>
      <c r="G7" s="69">
        <f t="shared" si="2"/>
        <v>0</v>
      </c>
      <c r="H7" s="69">
        <f t="shared" si="2"/>
        <v>0</v>
      </c>
      <c r="I7" s="69">
        <f t="shared" si="2"/>
        <v>0</v>
      </c>
      <c r="J7" s="69">
        <f t="shared" si="2"/>
        <v>0</v>
      </c>
      <c r="K7" s="69">
        <f t="shared" si="2"/>
        <v>0</v>
      </c>
      <c r="L7" s="69">
        <f t="shared" ca="1" si="2"/>
        <v>0</v>
      </c>
      <c r="M7" s="69">
        <f t="shared" si="2"/>
        <v>0</v>
      </c>
      <c r="N7" s="69">
        <f t="shared" si="2"/>
        <v>0</v>
      </c>
      <c r="O7" s="69">
        <f t="shared" si="2"/>
        <v>0</v>
      </c>
    </row>
    <row r="8" spans="1:25" s="15" customFormat="1" ht="15.75" customHeight="1">
      <c r="A8" s="9"/>
      <c r="B8" s="46" t="str">
        <f>Contas!C7</f>
        <v>10.1.1.1</v>
      </c>
      <c r="C8" s="43">
        <f>VLOOKUP(B8,Contas!$C$4:$D$126,2,FALSE)</f>
        <v>0</v>
      </c>
      <c r="D8" s="70">
        <f>SUMIF(Lançamentos!$D$5:$D$44,DRE!$C8,Lançamentos!$F$5:$F$44)</f>
        <v>0</v>
      </c>
      <c r="E8" s="70">
        <f>SUMIF(Lançamentos!$L$5:$L$44,DRE!$C8,Lançamentos!$N$5:$N$44)</f>
        <v>0</v>
      </c>
      <c r="F8" s="70">
        <f>SUMIF(Lançamentos!$T$5:$T$44,DRE!$C8,Lançamentos!$V$5:$V$44)</f>
        <v>0</v>
      </c>
      <c r="G8" s="70">
        <f>SUMIF(Lançamentos!$AB$5:$AB$44,DRE!$C8,Lançamentos!$AD$5:$AD$44)</f>
        <v>0</v>
      </c>
      <c r="H8" s="70">
        <f>SUMIF(Lançamentos!$AJ$5:$AJ$44,DRE!$C8,Lançamentos!$AL$5:$AL$44)</f>
        <v>0</v>
      </c>
      <c r="I8" s="70">
        <f>SUMIF(Lançamentos!$AR$5:$AR$44,DRE!$C8,Lançamentos!$AT$5:$AT$44)</f>
        <v>0</v>
      </c>
      <c r="J8" s="70">
        <f>SUMIF(Lançamentos!$AR$5:$AR$44,DRE!$C8,Lançamentos!$AT$5:$AT$44)</f>
        <v>0</v>
      </c>
      <c r="K8" s="70">
        <f>SUMIF(Lançamentos!$BH$5:$BH$44,DRE!$C8,Lançamentos!$BJ$5:$BJ$44)</f>
        <v>0</v>
      </c>
      <c r="L8" s="70">
        <f ca="1">SUMIF(Lançamentos!$BH$5:$BP$44,DRE!$C8,Lançamentos!$BR$5:$BR$44)</f>
        <v>0</v>
      </c>
      <c r="M8" s="70">
        <f>SUMIF(Lançamentos!$BX$5:$BX$44,DRE!$C8,Lançamentos!$BZ$5:$BZ$44)</f>
        <v>0</v>
      </c>
      <c r="N8" s="70">
        <f>SUMIF(Lançamentos!$CF$5:$CF$44,DRE!$C8,Lançamentos!$CH$5:$CH$44)</f>
        <v>0</v>
      </c>
      <c r="O8" s="70">
        <f>SUMIF(Lançamentos!$CN$5:$CN$44,DRE!$C8,Lançamentos!$CP$5:$CP$44)</f>
        <v>0</v>
      </c>
    </row>
    <row r="9" spans="1:25" s="15" customFormat="1" ht="15.75" customHeight="1">
      <c r="A9" s="9"/>
      <c r="B9" s="46" t="str">
        <f>Contas!C8</f>
        <v>10.1.1.2</v>
      </c>
      <c r="C9" s="43">
        <f>VLOOKUP(B9,Contas!$C$4:$D$126,2,FALSE)</f>
        <v>0</v>
      </c>
      <c r="D9" s="70">
        <f>SUMIF(Lançamentos!$D$5:$D$44,DRE!$C9,Lançamentos!$F$5:$F$44)</f>
        <v>0</v>
      </c>
      <c r="E9" s="70">
        <f>SUMIF(Lançamentos!$L$5:$L$44,DRE!$C9,Lançamentos!$N$5:$N$44)</f>
        <v>0</v>
      </c>
      <c r="F9" s="70">
        <f>SUMIF(Lançamentos!$T$5:$T$44,DRE!$C9,Lançamentos!$V$5:$V$44)</f>
        <v>0</v>
      </c>
      <c r="G9" s="70">
        <f>SUMIF(Lançamentos!$AB$5:$AB$44,DRE!$C9,Lançamentos!$AD$5:$AD$44)</f>
        <v>0</v>
      </c>
      <c r="H9" s="70">
        <f>SUMIF(Lançamentos!$AJ$5:$AJ$44,DRE!$C9,Lançamentos!$AL$5:$AL$44)</f>
        <v>0</v>
      </c>
      <c r="I9" s="70">
        <f>SUMIF(Lançamentos!$AR$5:$AR$44,DRE!$C9,Lançamentos!$AT$5:$AT$44)</f>
        <v>0</v>
      </c>
      <c r="J9" s="70">
        <f>SUMIF(Lançamentos!$AR$5:$AR$44,DRE!$C9,Lançamentos!$AT$5:$AT$44)</f>
        <v>0</v>
      </c>
      <c r="K9" s="70">
        <f>SUMIF(Lançamentos!$BH$5:$BH$44,DRE!$C9,Lançamentos!$BJ$5:$BJ$44)</f>
        <v>0</v>
      </c>
      <c r="L9" s="70">
        <f ca="1">SUMIF(Lançamentos!$BH$5:$BP$44,DRE!$C9,Lançamentos!$BR$5:$BR$44)</f>
        <v>0</v>
      </c>
      <c r="M9" s="70">
        <f>SUMIF(Lançamentos!$BX$5:$BX$44,DRE!$C9,Lançamentos!$BZ$5:$BZ$44)</f>
        <v>0</v>
      </c>
      <c r="N9" s="70">
        <f>SUMIF(Lançamentos!$CF$5:$CF$44,DRE!$C9,Lançamentos!$CH$5:$CH$44)</f>
        <v>0</v>
      </c>
      <c r="O9" s="70">
        <f>SUMIF(Lançamentos!$CN$5:$CN$44,DRE!$C9,Lançamentos!$CP$5:$CP$44)</f>
        <v>0</v>
      </c>
    </row>
    <row r="10" spans="1:25" s="15" customFormat="1" ht="15.75" customHeight="1">
      <c r="A10" s="9"/>
      <c r="B10" s="46" t="str">
        <f>Contas!C9</f>
        <v>10.1.1.3</v>
      </c>
      <c r="C10" s="43">
        <f>VLOOKUP(B10,Contas!$C$4:$D$126,2,FALSE)</f>
        <v>0</v>
      </c>
      <c r="D10" s="70">
        <f>SUMIF(Lançamentos!$D$5:$D$44,DRE!$C10,Lançamentos!$F$5:$F$44)</f>
        <v>0</v>
      </c>
      <c r="E10" s="70">
        <f>SUMIF(Lançamentos!$L$5:$L$44,DRE!$C10,Lançamentos!$N$5:$N$44)</f>
        <v>0</v>
      </c>
      <c r="F10" s="70">
        <f>SUMIF(Lançamentos!$T$5:$T$44,DRE!$C10,Lançamentos!$V$5:$V$44)</f>
        <v>0</v>
      </c>
      <c r="G10" s="70">
        <f>SUMIF(Lançamentos!$AB$5:$AB$44,DRE!$C10,Lançamentos!$AD$5:$AD$44)</f>
        <v>0</v>
      </c>
      <c r="H10" s="70">
        <f>SUMIF(Lançamentos!$AJ$5:$AJ$44,DRE!$C10,Lançamentos!$AL$5:$AL$44)</f>
        <v>0</v>
      </c>
      <c r="I10" s="70">
        <f>SUMIF(Lançamentos!$AR$5:$AR$44,DRE!$C10,Lançamentos!$AT$5:$AT$44)</f>
        <v>0</v>
      </c>
      <c r="J10" s="70">
        <f>SUMIF(Lançamentos!$AR$5:$AR$44,DRE!$C10,Lançamentos!$AT$5:$AT$44)</f>
        <v>0</v>
      </c>
      <c r="K10" s="70">
        <f>SUMIF(Lançamentos!$BH$5:$BH$44,DRE!$C10,Lançamentos!$BJ$5:$BJ$44)</f>
        <v>0</v>
      </c>
      <c r="L10" s="70">
        <f ca="1">SUMIF(Lançamentos!$BH$5:$BP$44,DRE!$C10,Lançamentos!$BR$5:$BR$44)</f>
        <v>0</v>
      </c>
      <c r="M10" s="70">
        <f>SUMIF(Lançamentos!$BX$5:$BX$44,DRE!$C10,Lançamentos!$BZ$5:$BZ$44)</f>
        <v>0</v>
      </c>
      <c r="N10" s="70">
        <f>SUMIF(Lançamentos!$CF$5:$CF$44,DRE!$C10,Lançamentos!$CH$5:$CH$44)</f>
        <v>0</v>
      </c>
      <c r="O10" s="70">
        <f>SUMIF(Lançamentos!$CN$5:$CN$44,DRE!$C10,Lançamentos!$CP$5:$CP$44)</f>
        <v>0</v>
      </c>
    </row>
    <row r="11" spans="1:25" s="15" customFormat="1" ht="15.75" customHeight="1">
      <c r="A11" s="9"/>
      <c r="B11" s="46" t="str">
        <f>Contas!C10</f>
        <v>10.1.1.4</v>
      </c>
      <c r="C11" s="43">
        <f>VLOOKUP(B11,Contas!$C$4:$D$126,2,FALSE)</f>
        <v>0</v>
      </c>
      <c r="D11" s="70">
        <f>SUMIF(Lançamentos!$D$5:$D$44,DRE!$C11,Lançamentos!$F$5:$F$44)</f>
        <v>0</v>
      </c>
      <c r="E11" s="70">
        <f>SUMIF(Lançamentos!$L$5:$L$44,DRE!$C11,Lançamentos!$N$5:$N$44)</f>
        <v>0</v>
      </c>
      <c r="F11" s="70">
        <f>SUMIF(Lançamentos!$T$5:$T$44,DRE!$C11,Lançamentos!$V$5:$V$44)</f>
        <v>0</v>
      </c>
      <c r="G11" s="70">
        <f>SUMIF(Lançamentos!$AB$5:$AB$44,DRE!$C11,Lançamentos!$AD$5:$AD$44)</f>
        <v>0</v>
      </c>
      <c r="H11" s="70">
        <f>SUMIF(Lançamentos!$AJ$5:$AJ$44,DRE!$C11,Lançamentos!$AL$5:$AL$44)</f>
        <v>0</v>
      </c>
      <c r="I11" s="70">
        <f>SUMIF(Lançamentos!$AR$5:$AR$44,DRE!$C11,Lançamentos!$AT$5:$AT$44)</f>
        <v>0</v>
      </c>
      <c r="J11" s="70">
        <f>SUMIF(Lançamentos!$AR$5:$AR$44,DRE!$C11,Lançamentos!$AT$5:$AT$44)</f>
        <v>0</v>
      </c>
      <c r="K11" s="70">
        <f>SUMIF(Lançamentos!$BH$5:$BH$44,DRE!$C11,Lançamentos!$BJ$5:$BJ$44)</f>
        <v>0</v>
      </c>
      <c r="L11" s="70">
        <f ca="1">SUMIF(Lançamentos!$BH$5:$BP$44,DRE!$C11,Lançamentos!$BR$5:$BR$44)</f>
        <v>0</v>
      </c>
      <c r="M11" s="70">
        <f>SUMIF(Lançamentos!$BX$5:$BX$44,DRE!$C11,Lançamentos!$BZ$5:$BZ$44)</f>
        <v>0</v>
      </c>
      <c r="N11" s="70">
        <f>SUMIF(Lançamentos!$CF$5:$CF$44,DRE!$C11,Lançamentos!$CH$5:$CH$44)</f>
        <v>0</v>
      </c>
      <c r="O11" s="70">
        <f>SUMIF(Lançamentos!$CN$5:$CN$44,DRE!$C11,Lançamentos!$CP$5:$CP$44)</f>
        <v>0</v>
      </c>
    </row>
    <row r="12" spans="1:25" s="15" customFormat="1" ht="15.75" customHeight="1">
      <c r="A12" s="9"/>
      <c r="B12" s="46" t="str">
        <f>Contas!C11</f>
        <v>10.1.1.5</v>
      </c>
      <c r="C12" s="43">
        <f>VLOOKUP(B12,Contas!$C$4:$D$126,2,FALSE)</f>
        <v>0</v>
      </c>
      <c r="D12" s="70">
        <f>SUMIF(Lançamentos!$D$5:$D$44,DRE!$C12,Lançamentos!$F$5:$F$44)</f>
        <v>0</v>
      </c>
      <c r="E12" s="70">
        <f>SUMIF(Lançamentos!$L$5:$L$44,DRE!$C12,Lançamentos!$N$5:$N$44)</f>
        <v>0</v>
      </c>
      <c r="F12" s="70">
        <f>SUMIF(Lançamentos!$T$5:$T$44,DRE!$C12,Lançamentos!$V$5:$V$44)</f>
        <v>0</v>
      </c>
      <c r="G12" s="70">
        <f>SUMIF(Lançamentos!$AB$5:$AB$44,DRE!$C12,Lançamentos!$AD$5:$AD$44)</f>
        <v>0</v>
      </c>
      <c r="H12" s="70">
        <f>SUMIF(Lançamentos!$AJ$5:$AJ$44,DRE!$C12,Lançamentos!$AL$5:$AL$44)</f>
        <v>0</v>
      </c>
      <c r="I12" s="70">
        <f>SUMIF(Lançamentos!$AR$5:$AR$44,DRE!$C12,Lançamentos!$AT$5:$AT$44)</f>
        <v>0</v>
      </c>
      <c r="J12" s="70">
        <f>SUMIF(Lançamentos!$AR$5:$AR$44,DRE!$C12,Lançamentos!$AT$5:$AT$44)</f>
        <v>0</v>
      </c>
      <c r="K12" s="70">
        <f>SUMIF(Lançamentos!$BH$5:$BH$44,DRE!$C12,Lançamentos!$BJ$5:$BJ$44)</f>
        <v>0</v>
      </c>
      <c r="L12" s="70">
        <f ca="1">SUMIF(Lançamentos!$BH$5:$BP$44,DRE!$C12,Lançamentos!$BR$5:$BR$44)</f>
        <v>0</v>
      </c>
      <c r="M12" s="70">
        <f>SUMIF(Lançamentos!$BX$5:$BX$44,DRE!$C12,Lançamentos!$BZ$5:$BZ$44)</f>
        <v>0</v>
      </c>
      <c r="N12" s="70">
        <f>SUMIF(Lançamentos!$CF$5:$CF$44,DRE!$C12,Lançamentos!$CH$5:$CH$44)</f>
        <v>0</v>
      </c>
      <c r="O12" s="70">
        <f>SUMIF(Lançamentos!$CN$5:$CN$44,DRE!$C12,Lançamentos!$CP$5:$CP$44)</f>
        <v>0</v>
      </c>
    </row>
    <row r="13" spans="1:25" s="15" customFormat="1" ht="15.75" customHeight="1">
      <c r="A13" s="9"/>
      <c r="B13" s="46" t="str">
        <f>Contas!C12</f>
        <v>10.1.1.6</v>
      </c>
      <c r="C13" s="43">
        <f>VLOOKUP(B13,Contas!$C$4:$D$126,2,FALSE)</f>
        <v>0</v>
      </c>
      <c r="D13" s="70">
        <f>SUMIF(Lançamentos!$D$5:$D$44,DRE!$C13,Lançamentos!$F$5:$F$44)</f>
        <v>0</v>
      </c>
      <c r="E13" s="70">
        <f>SUMIF(Lançamentos!$L$5:$L$44,DRE!$C13,Lançamentos!$N$5:$N$44)</f>
        <v>0</v>
      </c>
      <c r="F13" s="70">
        <f>SUMIF(Lançamentos!$T$5:$T$44,DRE!$C13,Lançamentos!$V$5:$V$44)</f>
        <v>0</v>
      </c>
      <c r="G13" s="70">
        <f>SUMIF(Lançamentos!$AB$5:$AB$44,DRE!$C13,Lançamentos!$AD$5:$AD$44)</f>
        <v>0</v>
      </c>
      <c r="H13" s="70">
        <f>SUMIF(Lançamentos!$AJ$5:$AJ$44,DRE!$C13,Lançamentos!$AL$5:$AL$44)</f>
        <v>0</v>
      </c>
      <c r="I13" s="70">
        <f>SUMIF(Lançamentos!$AR$5:$AR$44,DRE!$C13,Lançamentos!$AT$5:$AT$44)</f>
        <v>0</v>
      </c>
      <c r="J13" s="70">
        <f>SUMIF(Lançamentos!$AR$5:$AR$44,DRE!$C13,Lançamentos!$AT$5:$AT$44)</f>
        <v>0</v>
      </c>
      <c r="K13" s="70">
        <f>SUMIF(Lançamentos!$BH$5:$BH$44,DRE!$C13,Lançamentos!$BJ$5:$BJ$44)</f>
        <v>0</v>
      </c>
      <c r="L13" s="70">
        <f ca="1">SUMIF(Lançamentos!$BH$5:$BP$44,DRE!$C13,Lançamentos!$BR$5:$BR$44)</f>
        <v>0</v>
      </c>
      <c r="M13" s="70">
        <f>SUMIF(Lançamentos!$BX$5:$BX$44,DRE!$C13,Lançamentos!$BZ$5:$BZ$44)</f>
        <v>0</v>
      </c>
      <c r="N13" s="70">
        <f>SUMIF(Lançamentos!$CF$5:$CF$44,DRE!$C13,Lançamentos!$CH$5:$CH$44)</f>
        <v>0</v>
      </c>
      <c r="O13" s="70">
        <f>SUMIF(Lançamentos!$CN$5:$CN$44,DRE!$C13,Lançamentos!$CP$5:$CP$44)</f>
        <v>0</v>
      </c>
    </row>
    <row r="14" spans="1:25" s="15" customFormat="1" ht="15.75" customHeight="1">
      <c r="A14" s="9"/>
      <c r="B14" s="46" t="str">
        <f>Contas!C13</f>
        <v>10.1.1.7</v>
      </c>
      <c r="C14" s="43">
        <f>VLOOKUP(B14,Contas!$C$4:$D$126,2,FALSE)</f>
        <v>0</v>
      </c>
      <c r="D14" s="70">
        <f>SUMIF(Lançamentos!$D$5:$D$44,DRE!$C14,Lançamentos!$F$5:$F$44)</f>
        <v>0</v>
      </c>
      <c r="E14" s="70">
        <f>SUMIF(Lançamentos!$L$5:$L$44,DRE!$C14,Lançamentos!$N$5:$N$44)</f>
        <v>0</v>
      </c>
      <c r="F14" s="70">
        <f>SUMIF(Lançamentos!$T$5:$T$44,DRE!$C14,Lançamentos!$V$5:$V$44)</f>
        <v>0</v>
      </c>
      <c r="G14" s="70">
        <f>SUMIF(Lançamentos!$AB$5:$AB$44,DRE!$C14,Lançamentos!$AD$5:$AD$44)</f>
        <v>0</v>
      </c>
      <c r="H14" s="70">
        <f>SUMIF(Lançamentos!$AJ$5:$AJ$44,DRE!$C14,Lançamentos!$AL$5:$AL$44)</f>
        <v>0</v>
      </c>
      <c r="I14" s="70">
        <f>SUMIF(Lançamentos!$AR$5:$AR$44,DRE!$C14,Lançamentos!$AT$5:$AT$44)</f>
        <v>0</v>
      </c>
      <c r="J14" s="70">
        <f>SUMIF(Lançamentos!$AR$5:$AR$44,DRE!$C14,Lançamentos!$AT$5:$AT$44)</f>
        <v>0</v>
      </c>
      <c r="K14" s="70">
        <f>SUMIF(Lançamentos!$BH$5:$BH$44,DRE!$C14,Lançamentos!$BJ$5:$BJ$44)</f>
        <v>0</v>
      </c>
      <c r="L14" s="70">
        <f ca="1">SUMIF(Lançamentos!$BH$5:$BP$44,DRE!$C14,Lançamentos!$BR$5:$BR$44)</f>
        <v>0</v>
      </c>
      <c r="M14" s="70">
        <f>SUMIF(Lançamentos!$BX$5:$BX$44,DRE!$C14,Lançamentos!$BZ$5:$BZ$44)</f>
        <v>0</v>
      </c>
      <c r="N14" s="70">
        <f>SUMIF(Lançamentos!$CF$5:$CF$44,DRE!$C14,Lançamentos!$CH$5:$CH$44)</f>
        <v>0</v>
      </c>
      <c r="O14" s="70">
        <f>SUMIF(Lançamentos!$CN$5:$CN$44,DRE!$C14,Lançamentos!$CP$5:$CP$44)</f>
        <v>0</v>
      </c>
    </row>
    <row r="15" spans="1:25" s="15" customFormat="1" ht="15.75" customHeight="1">
      <c r="A15" s="9"/>
      <c r="B15" s="46" t="str">
        <f>Contas!C14</f>
        <v>10.1.1.8</v>
      </c>
      <c r="C15" s="43">
        <f>VLOOKUP(B15,Contas!$C$4:$D$126,2,FALSE)</f>
        <v>0</v>
      </c>
      <c r="D15" s="70">
        <f>SUMIF(Lançamentos!$D$5:$D$44,DRE!$C15,Lançamentos!$F$5:$F$44)</f>
        <v>0</v>
      </c>
      <c r="E15" s="70">
        <f>SUMIF(Lançamentos!$L$5:$L$44,DRE!$C15,Lançamentos!$N$5:$N$44)</f>
        <v>0</v>
      </c>
      <c r="F15" s="70">
        <f>SUMIF(Lançamentos!$T$5:$T$44,DRE!$C15,Lançamentos!$V$5:$V$44)</f>
        <v>0</v>
      </c>
      <c r="G15" s="70">
        <f>SUMIF(Lançamentos!$AB$5:$AB$44,DRE!$C15,Lançamentos!$AD$5:$AD$44)</f>
        <v>0</v>
      </c>
      <c r="H15" s="70">
        <f>SUMIF(Lançamentos!$AJ$5:$AJ$44,DRE!$C15,Lançamentos!$AL$5:$AL$44)</f>
        <v>0</v>
      </c>
      <c r="I15" s="70">
        <f>SUMIF(Lançamentos!$AR$5:$AR$44,DRE!$C15,Lançamentos!$AT$5:$AT$44)</f>
        <v>0</v>
      </c>
      <c r="J15" s="70">
        <f>SUMIF(Lançamentos!$AR$5:$AR$44,DRE!$C15,Lançamentos!$AT$5:$AT$44)</f>
        <v>0</v>
      </c>
      <c r="K15" s="70">
        <f>SUMIF(Lançamentos!$BH$5:$BH$44,DRE!$C15,Lançamentos!$BJ$5:$BJ$44)</f>
        <v>0</v>
      </c>
      <c r="L15" s="70">
        <f ca="1">SUMIF(Lançamentos!$BH$5:$BP$44,DRE!$C15,Lançamentos!$BR$5:$BR$44)</f>
        <v>0</v>
      </c>
      <c r="M15" s="70">
        <f>SUMIF(Lançamentos!$BX$5:$BX$44,DRE!$C15,Lançamentos!$BZ$5:$BZ$44)</f>
        <v>0</v>
      </c>
      <c r="N15" s="70">
        <f>SUMIF(Lançamentos!$CF$5:$CF$44,DRE!$C15,Lançamentos!$CH$5:$CH$44)</f>
        <v>0</v>
      </c>
      <c r="O15" s="70">
        <f>SUMIF(Lançamentos!$CN$5:$CN$44,DRE!$C15,Lançamentos!$CP$5:$CP$44)</f>
        <v>0</v>
      </c>
    </row>
    <row r="16" spans="1:25" s="3" customFormat="1" ht="15.75" customHeight="1">
      <c r="B16" s="46" t="str">
        <f>Contas!C15</f>
        <v>10.1.1.9</v>
      </c>
      <c r="C16" s="43">
        <f>VLOOKUP(B16,Contas!$C$4:$D$126,2,FALSE)</f>
        <v>0</v>
      </c>
      <c r="D16" s="70">
        <f>SUMIF(Lançamentos!$D$5:$D$44,DRE!$C16,Lançamentos!$F$5:$F$44)</f>
        <v>0</v>
      </c>
      <c r="E16" s="70">
        <f>SUMIF(Lançamentos!$L$5:$L$44,DRE!$C16,Lançamentos!$N$5:$N$44)</f>
        <v>0</v>
      </c>
      <c r="F16" s="70">
        <f>SUMIF(Lançamentos!$T$5:$T$44,DRE!$C16,Lançamentos!$V$5:$V$44)</f>
        <v>0</v>
      </c>
      <c r="G16" s="70">
        <f>SUMIF(Lançamentos!$AB$5:$AB$44,DRE!$C16,Lançamentos!$AD$5:$AD$44)</f>
        <v>0</v>
      </c>
      <c r="H16" s="70">
        <f>SUMIF(Lançamentos!$AJ$5:$AJ$44,DRE!$C16,Lançamentos!$AL$5:$AL$44)</f>
        <v>0</v>
      </c>
      <c r="I16" s="70">
        <f>SUMIF(Lançamentos!$AR$5:$AR$44,DRE!$C16,Lançamentos!$AT$5:$AT$44)</f>
        <v>0</v>
      </c>
      <c r="J16" s="70">
        <f>SUMIF(Lançamentos!$AR$5:$AR$44,DRE!$C16,Lançamentos!$AT$5:$AT$44)</f>
        <v>0</v>
      </c>
      <c r="K16" s="70">
        <f>SUMIF(Lançamentos!$BH$5:$BH$44,DRE!$C16,Lançamentos!$BJ$5:$BJ$44)</f>
        <v>0</v>
      </c>
      <c r="L16" s="70">
        <f ca="1">SUMIF(Lançamentos!$BH$5:$BP$44,DRE!$C16,Lançamentos!$BR$5:$BR$44)</f>
        <v>0</v>
      </c>
      <c r="M16" s="70">
        <f>SUMIF(Lançamentos!$BX$5:$BX$44,DRE!$C16,Lançamentos!$BZ$5:$BZ$44)</f>
        <v>0</v>
      </c>
      <c r="N16" s="70">
        <f>SUMIF(Lançamentos!$CF$5:$CF$44,DRE!$C16,Lançamentos!$CH$5:$CH$44)</f>
        <v>0</v>
      </c>
      <c r="O16" s="70">
        <f>SUMIF(Lançamentos!$CN$5:$CN$44,DRE!$C16,Lançamentos!$CP$5:$CP$44)</f>
        <v>0</v>
      </c>
    </row>
    <row r="17" spans="1:15" s="4" customFormat="1" ht="15.75" customHeight="1">
      <c r="B17" s="46" t="str">
        <f>Contas!C16</f>
        <v>10.1.1.10</v>
      </c>
      <c r="C17" s="43">
        <f>VLOOKUP(B17,Contas!$C$4:$D$126,2,FALSE)</f>
        <v>0</v>
      </c>
      <c r="D17" s="70">
        <f>SUMIF(Lançamentos!$D$5:$D$44,DRE!$C17,Lançamentos!$F$5:$F$44)</f>
        <v>0</v>
      </c>
      <c r="E17" s="70">
        <f>SUMIF(Lançamentos!$L$5:$L$44,DRE!$C17,Lançamentos!$N$5:$N$44)</f>
        <v>0</v>
      </c>
      <c r="F17" s="70">
        <f>SUMIF(Lançamentos!$T$5:$T$44,DRE!$C17,Lançamentos!$V$5:$V$44)</f>
        <v>0</v>
      </c>
      <c r="G17" s="70">
        <f>SUMIF(Lançamentos!$AB$5:$AB$44,DRE!$C17,Lançamentos!$AD$5:$AD$44)</f>
        <v>0</v>
      </c>
      <c r="H17" s="70">
        <f>SUMIF(Lançamentos!$AJ$5:$AJ$44,DRE!$C17,Lançamentos!$AL$5:$AL$44)</f>
        <v>0</v>
      </c>
      <c r="I17" s="70">
        <f>SUMIF(Lançamentos!$AR$5:$AR$44,DRE!$C17,Lançamentos!$AT$5:$AT$44)</f>
        <v>0</v>
      </c>
      <c r="J17" s="70">
        <f>SUMIF(Lançamentos!$AR$5:$AR$44,DRE!$C17,Lançamentos!$AT$5:$AT$44)</f>
        <v>0</v>
      </c>
      <c r="K17" s="70">
        <f>SUMIF(Lançamentos!$BH$5:$BH$44,DRE!$C17,Lançamentos!$BJ$5:$BJ$44)</f>
        <v>0</v>
      </c>
      <c r="L17" s="70">
        <f ca="1">SUMIF(Lançamentos!$BH$5:$BP$44,DRE!$C17,Lançamentos!$BR$5:$BR$44)</f>
        <v>0</v>
      </c>
      <c r="M17" s="70">
        <f>SUMIF(Lançamentos!$BX$5:$BX$44,DRE!$C17,Lançamentos!$BZ$5:$BZ$44)</f>
        <v>0</v>
      </c>
      <c r="N17" s="70">
        <f>SUMIF(Lançamentos!$CF$5:$CF$44,DRE!$C17,Lançamentos!$CH$5:$CH$44)</f>
        <v>0</v>
      </c>
      <c r="O17" s="70">
        <f>SUMIF(Lançamentos!$CN$5:$CN$44,DRE!$C17,Lançamentos!$CP$5:$CP$44)</f>
        <v>0</v>
      </c>
    </row>
    <row r="18" spans="1:15" s="4" customFormat="1" ht="15.75" customHeight="1">
      <c r="B18" s="46" t="str">
        <f>Contas!C17</f>
        <v>10.1.2</v>
      </c>
      <c r="C18" s="42" t="str">
        <f>VLOOKUP(B18,Contas!$C$4:$D$126,2,FALSE)</f>
        <v>RECEITA COM VENDAS DE SERVIÇOS</v>
      </c>
      <c r="D18" s="69">
        <f t="shared" ref="D18:O18" si="3">SUM(D19:D28)</f>
        <v>0</v>
      </c>
      <c r="E18" s="69">
        <f t="shared" si="3"/>
        <v>0</v>
      </c>
      <c r="F18" s="69">
        <f t="shared" si="3"/>
        <v>0</v>
      </c>
      <c r="G18" s="69">
        <f t="shared" si="3"/>
        <v>0</v>
      </c>
      <c r="H18" s="69">
        <f t="shared" si="3"/>
        <v>0</v>
      </c>
      <c r="I18" s="69">
        <f t="shared" si="3"/>
        <v>0</v>
      </c>
      <c r="J18" s="69">
        <f t="shared" si="3"/>
        <v>0</v>
      </c>
      <c r="K18" s="69">
        <f t="shared" si="3"/>
        <v>0</v>
      </c>
      <c r="L18" s="69">
        <f t="shared" ca="1" si="3"/>
        <v>0</v>
      </c>
      <c r="M18" s="69">
        <f t="shared" si="3"/>
        <v>0</v>
      </c>
      <c r="N18" s="69">
        <f t="shared" si="3"/>
        <v>0</v>
      </c>
      <c r="O18" s="69">
        <f t="shared" si="3"/>
        <v>0</v>
      </c>
    </row>
    <row r="19" spans="1:15" s="15" customFormat="1" ht="15.75" customHeight="1">
      <c r="A19" s="9"/>
      <c r="B19" s="46" t="str">
        <f>Contas!C18</f>
        <v>10.1.2.1</v>
      </c>
      <c r="C19" s="44">
        <f>VLOOKUP(B19,Contas!$C$4:$D$126,2,FALSE)</f>
        <v>0</v>
      </c>
      <c r="D19" s="76">
        <f>SUMIF(Lançamentos!$D$5:$D$44,DRE!$C19,Lançamentos!$F$5:$F$44)</f>
        <v>0</v>
      </c>
      <c r="E19" s="70">
        <f>SUMIF(Lançamentos!$L$5:$L$44,DRE!$C19,Lançamentos!$N$5:$N$44)</f>
        <v>0</v>
      </c>
      <c r="F19" s="70">
        <f>SUMIF(Lançamentos!$T$5:$T$44,DRE!$C19,Lançamentos!$V$5:$V$44)</f>
        <v>0</v>
      </c>
      <c r="G19" s="70">
        <f>SUMIF(Lançamentos!$AB$5:$AB$44,DRE!$C19,Lançamentos!$AD$5:$AD$44)</f>
        <v>0</v>
      </c>
      <c r="H19" s="70">
        <f>SUMIF(Lançamentos!$AJ$5:$AJ$44,DRE!$C19,Lançamentos!$AL$5:$AL$44)</f>
        <v>0</v>
      </c>
      <c r="I19" s="70">
        <f>SUMIF(Lançamentos!$AR$5:$AR$44,DRE!$C19,Lançamentos!$AT$5:$AT$44)</f>
        <v>0</v>
      </c>
      <c r="J19" s="70">
        <f>SUMIF(Lançamentos!$AR$5:$AR$44,DRE!$C19,Lançamentos!$AT$5:$AT$44)</f>
        <v>0</v>
      </c>
      <c r="K19" s="70">
        <f>SUMIF(Lançamentos!$BH$5:$BH$44,DRE!$C19,Lançamentos!$BJ$5:$BJ$44)</f>
        <v>0</v>
      </c>
      <c r="L19" s="70">
        <f ca="1">SUMIF(Lançamentos!$BH$5:$BP$44,DRE!$C19,Lançamentos!$BR$5:$BR$44)</f>
        <v>0</v>
      </c>
      <c r="M19" s="70">
        <f>SUMIF(Lançamentos!$BX$5:$BX$44,DRE!$C19,Lançamentos!$BZ$5:$BZ$44)</f>
        <v>0</v>
      </c>
      <c r="N19" s="70">
        <f>SUMIF(Lançamentos!$CF$5:$CF$44,DRE!$C19,Lançamentos!$CH$5:$CH$44)</f>
        <v>0</v>
      </c>
      <c r="O19" s="70">
        <f>SUMIF(Lançamentos!$CN$5:$CN$44,DRE!$C19,Lançamentos!$CP$5:$CP$44)</f>
        <v>0</v>
      </c>
    </row>
    <row r="20" spans="1:15" s="15" customFormat="1" ht="15.75" customHeight="1">
      <c r="A20" s="9"/>
      <c r="B20" s="46" t="str">
        <f>Contas!C19</f>
        <v>10.1.2.2</v>
      </c>
      <c r="C20" s="44">
        <f>VLOOKUP(B20,Contas!$C$4:$D$126,2,FALSE)</f>
        <v>0</v>
      </c>
      <c r="D20" s="76">
        <f>SUMIF(Lançamentos!$D$5:$D$44,DRE!$C20,Lançamentos!$F$5:$F$44)</f>
        <v>0</v>
      </c>
      <c r="E20" s="70">
        <f>SUMIF(Lançamentos!$L$5:$L$44,DRE!$C20,Lançamentos!$N$5:$N$44)</f>
        <v>0</v>
      </c>
      <c r="F20" s="70">
        <f>SUMIF(Lançamentos!$T$5:$T$44,DRE!$C20,Lançamentos!$V$5:$V$44)</f>
        <v>0</v>
      </c>
      <c r="G20" s="70">
        <f>SUMIF(Lançamentos!$AB$5:$AB$44,DRE!$C20,Lançamentos!$AD$5:$AD$44)</f>
        <v>0</v>
      </c>
      <c r="H20" s="70">
        <f>SUMIF(Lançamentos!$AJ$5:$AJ$44,DRE!$C20,Lançamentos!$AL$5:$AL$44)</f>
        <v>0</v>
      </c>
      <c r="I20" s="70">
        <f>SUMIF(Lançamentos!$AR$5:$AR$44,DRE!$C20,Lançamentos!$AT$5:$AT$44)</f>
        <v>0</v>
      </c>
      <c r="J20" s="70">
        <f>SUMIF(Lançamentos!$AR$5:$AR$44,DRE!$C20,Lançamentos!$AT$5:$AT$44)</f>
        <v>0</v>
      </c>
      <c r="K20" s="70">
        <f>SUMIF(Lançamentos!$BH$5:$BH$44,DRE!$C20,Lançamentos!$BJ$5:$BJ$44)</f>
        <v>0</v>
      </c>
      <c r="L20" s="70">
        <f ca="1">SUMIF(Lançamentos!$BH$5:$BP$44,DRE!$C20,Lançamentos!$BR$5:$BR$44)</f>
        <v>0</v>
      </c>
      <c r="M20" s="70">
        <f>SUMIF(Lançamentos!$BX$5:$BX$44,DRE!$C20,Lançamentos!$BZ$5:$BZ$44)</f>
        <v>0</v>
      </c>
      <c r="N20" s="70">
        <f>SUMIF(Lançamentos!$CF$5:$CF$44,DRE!$C20,Lançamentos!$CH$5:$CH$44)</f>
        <v>0</v>
      </c>
      <c r="O20" s="70">
        <f>SUMIF(Lançamentos!$CN$5:$CN$44,DRE!$C20,Lançamentos!$CP$5:$CP$44)</f>
        <v>0</v>
      </c>
    </row>
    <row r="21" spans="1:15" s="15" customFormat="1" ht="15.75" customHeight="1">
      <c r="A21" s="9"/>
      <c r="B21" s="46" t="str">
        <f>Contas!C20</f>
        <v>10.1.2.3</v>
      </c>
      <c r="C21" s="44">
        <f>VLOOKUP(B21,Contas!$C$4:$D$126,2,FALSE)</f>
        <v>0</v>
      </c>
      <c r="D21" s="76">
        <f>SUMIF(Lançamentos!$D$5:$D$44,DRE!$C21,Lançamentos!$F$5:$F$44)</f>
        <v>0</v>
      </c>
      <c r="E21" s="70">
        <f>SUMIF(Lançamentos!$L$5:$L$44,DRE!$C21,Lançamentos!$N$5:$N$44)</f>
        <v>0</v>
      </c>
      <c r="F21" s="70">
        <f>SUMIF(Lançamentos!$T$5:$T$44,DRE!$C21,Lançamentos!$V$5:$V$44)</f>
        <v>0</v>
      </c>
      <c r="G21" s="70">
        <f>SUMIF(Lançamentos!$AB$5:$AB$44,DRE!$C21,Lançamentos!$AD$5:$AD$44)</f>
        <v>0</v>
      </c>
      <c r="H21" s="70">
        <f>SUMIF(Lançamentos!$AJ$5:$AJ$44,DRE!$C21,Lançamentos!$AL$5:$AL$44)</f>
        <v>0</v>
      </c>
      <c r="I21" s="70">
        <f>SUMIF(Lançamentos!$AR$5:$AR$44,DRE!$C21,Lançamentos!$AT$5:$AT$44)</f>
        <v>0</v>
      </c>
      <c r="J21" s="70">
        <f>SUMIF(Lançamentos!$AR$5:$AR$44,DRE!$C21,Lançamentos!$AT$5:$AT$44)</f>
        <v>0</v>
      </c>
      <c r="K21" s="70">
        <f>SUMIF(Lançamentos!$BH$5:$BH$44,DRE!$C21,Lançamentos!$BJ$5:$BJ$44)</f>
        <v>0</v>
      </c>
      <c r="L21" s="70">
        <f ca="1">SUMIF(Lançamentos!$BH$5:$BP$44,DRE!$C21,Lançamentos!$BR$5:$BR$44)</f>
        <v>0</v>
      </c>
      <c r="M21" s="70">
        <f>SUMIF(Lançamentos!$BX$5:$BX$44,DRE!$C21,Lançamentos!$BZ$5:$BZ$44)</f>
        <v>0</v>
      </c>
      <c r="N21" s="70">
        <f>SUMIF(Lançamentos!$CF$5:$CF$44,DRE!$C21,Lançamentos!$CH$5:$CH$44)</f>
        <v>0</v>
      </c>
      <c r="O21" s="70">
        <f>SUMIF(Lançamentos!$CN$5:$CN$44,DRE!$C21,Lançamentos!$CP$5:$CP$44)</f>
        <v>0</v>
      </c>
    </row>
    <row r="22" spans="1:15" s="15" customFormat="1" ht="15.75" customHeight="1">
      <c r="A22" s="9"/>
      <c r="B22" s="46" t="str">
        <f>Contas!C21</f>
        <v>10.1.2.4</v>
      </c>
      <c r="C22" s="44">
        <f>VLOOKUP(B22,Contas!$C$4:$D$126,2,FALSE)</f>
        <v>0</v>
      </c>
      <c r="D22" s="76">
        <f>SUMIF(Lançamentos!$D$5:$D$44,DRE!$C22,Lançamentos!$F$5:$F$44)</f>
        <v>0</v>
      </c>
      <c r="E22" s="70">
        <f>SUMIF(Lançamentos!$L$5:$L$44,DRE!$C22,Lançamentos!$N$5:$N$44)</f>
        <v>0</v>
      </c>
      <c r="F22" s="70">
        <f>SUMIF(Lançamentos!$T$5:$T$44,DRE!$C22,Lançamentos!$V$5:$V$44)</f>
        <v>0</v>
      </c>
      <c r="G22" s="70">
        <f>SUMIF(Lançamentos!$AB$5:$AB$44,DRE!$C22,Lançamentos!$AD$5:$AD$44)</f>
        <v>0</v>
      </c>
      <c r="H22" s="70">
        <f>SUMIF(Lançamentos!$AJ$5:$AJ$44,DRE!$C22,Lançamentos!$AL$5:$AL$44)</f>
        <v>0</v>
      </c>
      <c r="I22" s="70">
        <f>SUMIF(Lançamentos!$AR$5:$AR$44,DRE!$C22,Lançamentos!$AT$5:$AT$44)</f>
        <v>0</v>
      </c>
      <c r="J22" s="70">
        <f>SUMIF(Lançamentos!$AR$5:$AR$44,DRE!$C22,Lançamentos!$AT$5:$AT$44)</f>
        <v>0</v>
      </c>
      <c r="K22" s="70">
        <f>SUMIF(Lançamentos!$BH$5:$BH$44,DRE!$C22,Lançamentos!$BJ$5:$BJ$44)</f>
        <v>0</v>
      </c>
      <c r="L22" s="70">
        <f ca="1">SUMIF(Lançamentos!$BH$5:$BP$44,DRE!$C22,Lançamentos!$BR$5:$BR$44)</f>
        <v>0</v>
      </c>
      <c r="M22" s="70">
        <f>SUMIF(Lançamentos!$BX$5:$BX$44,DRE!$C22,Lançamentos!$BZ$5:$BZ$44)</f>
        <v>0</v>
      </c>
      <c r="N22" s="70">
        <f>SUMIF(Lançamentos!$CF$5:$CF$44,DRE!$C22,Lançamentos!$CH$5:$CH$44)</f>
        <v>0</v>
      </c>
      <c r="O22" s="70">
        <f>SUMIF(Lançamentos!$CN$5:$CN$44,DRE!$C22,Lançamentos!$CP$5:$CP$44)</f>
        <v>0</v>
      </c>
    </row>
    <row r="23" spans="1:15" s="15" customFormat="1" ht="15.75" customHeight="1">
      <c r="A23" s="9"/>
      <c r="B23" s="46" t="str">
        <f>Contas!C22</f>
        <v>10.1.2.5</v>
      </c>
      <c r="C23" s="44">
        <f>VLOOKUP(B23,Contas!$C$4:$D$126,2,FALSE)</f>
        <v>0</v>
      </c>
      <c r="D23" s="76">
        <f>SUMIF(Lançamentos!$D$5:$D$44,DRE!$C23,Lançamentos!$F$5:$F$44)</f>
        <v>0</v>
      </c>
      <c r="E23" s="70">
        <f>SUMIF(Lançamentos!$L$5:$L$44,DRE!$C23,Lançamentos!$N$5:$N$44)</f>
        <v>0</v>
      </c>
      <c r="F23" s="70">
        <f>SUMIF(Lançamentos!$T$5:$T$44,DRE!$C23,Lançamentos!$V$5:$V$44)</f>
        <v>0</v>
      </c>
      <c r="G23" s="70">
        <f>SUMIF(Lançamentos!$AB$5:$AB$44,DRE!$C23,Lançamentos!$AD$5:$AD$44)</f>
        <v>0</v>
      </c>
      <c r="H23" s="70">
        <f>SUMIF(Lançamentos!$AJ$5:$AJ$44,DRE!$C23,Lançamentos!$AL$5:$AL$44)</f>
        <v>0</v>
      </c>
      <c r="I23" s="70">
        <f>SUMIF(Lançamentos!$AR$5:$AR$44,DRE!$C23,Lançamentos!$AT$5:$AT$44)</f>
        <v>0</v>
      </c>
      <c r="J23" s="70">
        <f>SUMIF(Lançamentos!$AR$5:$AR$44,DRE!$C23,Lançamentos!$AT$5:$AT$44)</f>
        <v>0</v>
      </c>
      <c r="K23" s="70">
        <f>SUMIF(Lançamentos!$BH$5:$BH$44,DRE!$C23,Lançamentos!$BJ$5:$BJ$44)</f>
        <v>0</v>
      </c>
      <c r="L23" s="70">
        <f ca="1">SUMIF(Lançamentos!$BH$5:$BP$44,DRE!$C23,Lançamentos!$BR$5:$BR$44)</f>
        <v>0</v>
      </c>
      <c r="M23" s="70">
        <f>SUMIF(Lançamentos!$BX$5:$BX$44,DRE!$C23,Lançamentos!$BZ$5:$BZ$44)</f>
        <v>0</v>
      </c>
      <c r="N23" s="70">
        <f>SUMIF(Lançamentos!$CF$5:$CF$44,DRE!$C23,Lançamentos!$CH$5:$CH$44)</f>
        <v>0</v>
      </c>
      <c r="O23" s="70">
        <f>SUMIF(Lançamentos!$CN$5:$CN$44,DRE!$C23,Lançamentos!$CP$5:$CP$44)</f>
        <v>0</v>
      </c>
    </row>
    <row r="24" spans="1:15" s="15" customFormat="1" ht="15.75" customHeight="1">
      <c r="A24" s="9"/>
      <c r="B24" s="46" t="str">
        <f>Contas!C23</f>
        <v>10.1.2.6</v>
      </c>
      <c r="C24" s="44">
        <f>VLOOKUP(B24,Contas!$C$4:$D$126,2,FALSE)</f>
        <v>0</v>
      </c>
      <c r="D24" s="76">
        <f>SUMIF(Lançamentos!$D$5:$D$44,DRE!$C24,Lançamentos!$F$5:$F$44)</f>
        <v>0</v>
      </c>
      <c r="E24" s="70">
        <f>SUMIF(Lançamentos!$L$5:$L$44,DRE!$C24,Lançamentos!$N$5:$N$44)</f>
        <v>0</v>
      </c>
      <c r="F24" s="70">
        <f>SUMIF(Lançamentos!$T$5:$T$44,DRE!$C24,Lançamentos!$V$5:$V$44)</f>
        <v>0</v>
      </c>
      <c r="G24" s="70">
        <f>SUMIF(Lançamentos!$AB$5:$AB$44,DRE!$C24,Lançamentos!$AD$5:$AD$44)</f>
        <v>0</v>
      </c>
      <c r="H24" s="70">
        <f>SUMIF(Lançamentos!$AJ$5:$AJ$44,DRE!$C24,Lançamentos!$AL$5:$AL$44)</f>
        <v>0</v>
      </c>
      <c r="I24" s="70">
        <f>SUMIF(Lançamentos!$AR$5:$AR$44,DRE!$C24,Lançamentos!$AT$5:$AT$44)</f>
        <v>0</v>
      </c>
      <c r="J24" s="70">
        <f>SUMIF(Lançamentos!$AR$5:$AR$44,DRE!$C24,Lançamentos!$AT$5:$AT$44)</f>
        <v>0</v>
      </c>
      <c r="K24" s="70">
        <f>SUMIF(Lançamentos!$BH$5:$BH$44,DRE!$C24,Lançamentos!$BJ$5:$BJ$44)</f>
        <v>0</v>
      </c>
      <c r="L24" s="70">
        <f ca="1">SUMIF(Lançamentos!$BH$5:$BP$44,DRE!$C24,Lançamentos!$BR$5:$BR$44)</f>
        <v>0</v>
      </c>
      <c r="M24" s="70">
        <f>SUMIF(Lançamentos!$BX$5:$BX$44,DRE!$C24,Lançamentos!$BZ$5:$BZ$44)</f>
        <v>0</v>
      </c>
      <c r="N24" s="70">
        <f>SUMIF(Lançamentos!$CF$5:$CF$44,DRE!$C24,Lançamentos!$CH$5:$CH$44)</f>
        <v>0</v>
      </c>
      <c r="O24" s="70">
        <f>SUMIF(Lançamentos!$CN$5:$CN$44,DRE!$C24,Lançamentos!$CP$5:$CP$44)</f>
        <v>0</v>
      </c>
    </row>
    <row r="25" spans="1:15" s="15" customFormat="1" ht="15.75" customHeight="1">
      <c r="A25" s="9"/>
      <c r="B25" s="46" t="str">
        <f>Contas!C24</f>
        <v>10.1.2.7</v>
      </c>
      <c r="C25" s="44">
        <f>VLOOKUP(B25,Contas!$C$4:$D$126,2,FALSE)</f>
        <v>0</v>
      </c>
      <c r="D25" s="76">
        <f>SUMIF(Lançamentos!$D$5:$D$44,DRE!$C25,Lançamentos!$F$5:$F$44)</f>
        <v>0</v>
      </c>
      <c r="E25" s="70">
        <f>SUMIF(Lançamentos!$L$5:$L$44,DRE!$C25,Lançamentos!$N$5:$N$44)</f>
        <v>0</v>
      </c>
      <c r="F25" s="70">
        <f>SUMIF(Lançamentos!$T$5:$T$44,DRE!$C25,Lançamentos!$V$5:$V$44)</f>
        <v>0</v>
      </c>
      <c r="G25" s="70">
        <f>SUMIF(Lançamentos!$AB$5:$AB$44,DRE!$C25,Lançamentos!$AD$5:$AD$44)</f>
        <v>0</v>
      </c>
      <c r="H25" s="70">
        <f>SUMIF(Lançamentos!$AJ$5:$AJ$44,DRE!$C25,Lançamentos!$AL$5:$AL$44)</f>
        <v>0</v>
      </c>
      <c r="I25" s="70">
        <f>SUMIF(Lançamentos!$AR$5:$AR$44,DRE!$C25,Lançamentos!$AT$5:$AT$44)</f>
        <v>0</v>
      </c>
      <c r="J25" s="70">
        <f>SUMIF(Lançamentos!$AR$5:$AR$44,DRE!$C25,Lançamentos!$AT$5:$AT$44)</f>
        <v>0</v>
      </c>
      <c r="K25" s="70">
        <f>SUMIF(Lançamentos!$BH$5:$BH$44,DRE!$C25,Lançamentos!$BJ$5:$BJ$44)</f>
        <v>0</v>
      </c>
      <c r="L25" s="70">
        <f ca="1">SUMIF(Lançamentos!$BH$5:$BP$44,DRE!$C25,Lançamentos!$BR$5:$BR$44)</f>
        <v>0</v>
      </c>
      <c r="M25" s="70">
        <f>SUMIF(Lançamentos!$BX$5:$BX$44,DRE!$C25,Lançamentos!$BZ$5:$BZ$44)</f>
        <v>0</v>
      </c>
      <c r="N25" s="70">
        <f>SUMIF(Lançamentos!$CF$5:$CF$44,DRE!$C25,Lançamentos!$CH$5:$CH$44)</f>
        <v>0</v>
      </c>
      <c r="O25" s="70">
        <f>SUMIF(Lançamentos!$CN$5:$CN$44,DRE!$C25,Lançamentos!$CP$5:$CP$44)</f>
        <v>0</v>
      </c>
    </row>
    <row r="26" spans="1:15" s="15" customFormat="1" ht="15.75" customHeight="1">
      <c r="A26" s="9"/>
      <c r="B26" s="46" t="str">
        <f>Contas!C25</f>
        <v>10.1.2.8</v>
      </c>
      <c r="C26" s="44">
        <f>VLOOKUP(B26,Contas!$C$4:$D$126,2,FALSE)</f>
        <v>0</v>
      </c>
      <c r="D26" s="76">
        <f>SUMIF(Lançamentos!$D$5:$D$44,DRE!$C26,Lançamentos!$F$5:$F$44)</f>
        <v>0</v>
      </c>
      <c r="E26" s="70">
        <f>SUMIF(Lançamentos!$L$5:$L$44,DRE!$C26,Lançamentos!$N$5:$N$44)</f>
        <v>0</v>
      </c>
      <c r="F26" s="70">
        <f>SUMIF(Lançamentos!$T$5:$T$44,DRE!$C26,Lançamentos!$V$5:$V$44)</f>
        <v>0</v>
      </c>
      <c r="G26" s="70">
        <f>SUMIF(Lançamentos!$AB$5:$AB$44,DRE!$C26,Lançamentos!$AD$5:$AD$44)</f>
        <v>0</v>
      </c>
      <c r="H26" s="70">
        <f>SUMIF(Lançamentos!$AJ$5:$AJ$44,DRE!$C26,Lançamentos!$AL$5:$AL$44)</f>
        <v>0</v>
      </c>
      <c r="I26" s="70">
        <f>SUMIF(Lançamentos!$AR$5:$AR$44,DRE!$C26,Lançamentos!$AT$5:$AT$44)</f>
        <v>0</v>
      </c>
      <c r="J26" s="70">
        <f>SUMIF(Lançamentos!$AR$5:$AR$44,DRE!$C26,Lançamentos!$AT$5:$AT$44)</f>
        <v>0</v>
      </c>
      <c r="K26" s="70">
        <f>SUMIF(Lançamentos!$BH$5:$BH$44,DRE!$C26,Lançamentos!$BJ$5:$BJ$44)</f>
        <v>0</v>
      </c>
      <c r="L26" s="70">
        <f ca="1">SUMIF(Lançamentos!$BH$5:$BP$44,DRE!$C26,Lançamentos!$BR$5:$BR$44)</f>
        <v>0</v>
      </c>
      <c r="M26" s="70">
        <f>SUMIF(Lançamentos!$BX$5:$BX$44,DRE!$C26,Lançamentos!$BZ$5:$BZ$44)</f>
        <v>0</v>
      </c>
      <c r="N26" s="70">
        <f>SUMIF(Lançamentos!$CF$5:$CF$44,DRE!$C26,Lançamentos!$CH$5:$CH$44)</f>
        <v>0</v>
      </c>
      <c r="O26" s="70">
        <f>SUMIF(Lançamentos!$CN$5:$CN$44,DRE!$C26,Lançamentos!$CP$5:$CP$44)</f>
        <v>0</v>
      </c>
    </row>
    <row r="27" spans="1:15" s="15" customFormat="1" ht="15.75" customHeight="1">
      <c r="A27" s="9"/>
      <c r="B27" s="46" t="str">
        <f>Contas!C26</f>
        <v>10.1.2.9</v>
      </c>
      <c r="C27" s="44">
        <f>VLOOKUP(B27,Contas!$C$4:$D$126,2,FALSE)</f>
        <v>0</v>
      </c>
      <c r="D27" s="76">
        <f>SUMIF(Lançamentos!$D$5:$D$44,DRE!$C27,Lançamentos!$F$5:$F$44)</f>
        <v>0</v>
      </c>
      <c r="E27" s="70">
        <f>SUMIF(Lançamentos!$L$5:$L$44,DRE!$C27,Lançamentos!$N$5:$N$44)</f>
        <v>0</v>
      </c>
      <c r="F27" s="70">
        <f>SUMIF(Lançamentos!$T$5:$T$44,DRE!$C27,Lançamentos!$V$5:$V$44)</f>
        <v>0</v>
      </c>
      <c r="G27" s="70">
        <f>SUMIF(Lançamentos!$AB$5:$AB$44,DRE!$C27,Lançamentos!$AD$5:$AD$44)</f>
        <v>0</v>
      </c>
      <c r="H27" s="70">
        <f>SUMIF(Lançamentos!$AJ$5:$AJ$44,DRE!$C27,Lançamentos!$AL$5:$AL$44)</f>
        <v>0</v>
      </c>
      <c r="I27" s="70">
        <f>SUMIF(Lançamentos!$AR$5:$AR$44,DRE!$C27,Lançamentos!$AT$5:$AT$44)</f>
        <v>0</v>
      </c>
      <c r="J27" s="70">
        <f>SUMIF(Lançamentos!$AR$5:$AR$44,DRE!$C27,Lançamentos!$AT$5:$AT$44)</f>
        <v>0</v>
      </c>
      <c r="K27" s="70">
        <f>SUMIF(Lançamentos!$BH$5:$BH$44,DRE!$C27,Lançamentos!$BJ$5:$BJ$44)</f>
        <v>0</v>
      </c>
      <c r="L27" s="70">
        <f ca="1">SUMIF(Lançamentos!$BH$5:$BP$44,DRE!$C27,Lançamentos!$BR$5:$BR$44)</f>
        <v>0</v>
      </c>
      <c r="M27" s="70">
        <f>SUMIF(Lançamentos!$BX$5:$BX$44,DRE!$C27,Lançamentos!$BZ$5:$BZ$44)</f>
        <v>0</v>
      </c>
      <c r="N27" s="70">
        <f>SUMIF(Lançamentos!$CF$5:$CF$44,DRE!$C27,Lançamentos!$CH$5:$CH$44)</f>
        <v>0</v>
      </c>
      <c r="O27" s="70">
        <f>SUMIF(Lançamentos!$CN$5:$CN$44,DRE!$C27,Lançamentos!$CP$5:$CP$44)</f>
        <v>0</v>
      </c>
    </row>
    <row r="28" spans="1:15" s="4" customFormat="1" ht="15.75" customHeight="1">
      <c r="B28" s="46" t="str">
        <f>Contas!C27</f>
        <v>10.1.2.10</v>
      </c>
      <c r="C28" s="44">
        <f>VLOOKUP(B28,Contas!$C$4:$D$126,2,FALSE)</f>
        <v>0</v>
      </c>
      <c r="D28" s="76">
        <f>SUMIF(Lançamentos!$D$5:$D$44,DRE!$C28,Lançamentos!$F$5:$F$44)</f>
        <v>0</v>
      </c>
      <c r="E28" s="70">
        <f>SUMIF(Lançamentos!$L$5:$L$44,DRE!$C28,Lançamentos!$N$5:$N$44)</f>
        <v>0</v>
      </c>
      <c r="F28" s="70">
        <f>SUMIF(Lançamentos!$T$5:$T$44,DRE!$C28,Lançamentos!$V$5:$V$44)</f>
        <v>0</v>
      </c>
      <c r="G28" s="70">
        <f>SUMIF(Lançamentos!$AB$5:$AB$44,DRE!$C28,Lançamentos!$AD$5:$AD$44)</f>
        <v>0</v>
      </c>
      <c r="H28" s="70">
        <f>SUMIF(Lançamentos!$AJ$5:$AJ$44,DRE!$C28,Lançamentos!$AL$5:$AL$44)</f>
        <v>0</v>
      </c>
      <c r="I28" s="70">
        <f>SUMIF(Lançamentos!$AR$5:$AR$44,DRE!$C28,Lançamentos!$AT$5:$AT$44)</f>
        <v>0</v>
      </c>
      <c r="J28" s="70">
        <f>SUMIF(Lançamentos!$AR$5:$AR$44,DRE!$C28,Lançamentos!$AT$5:$AT$44)</f>
        <v>0</v>
      </c>
      <c r="K28" s="70">
        <f>SUMIF(Lançamentos!$BH$5:$BH$44,DRE!$C28,Lançamentos!$BJ$5:$BJ$44)</f>
        <v>0</v>
      </c>
      <c r="L28" s="70">
        <f ca="1">SUMIF(Lançamentos!$BH$5:$BP$44,DRE!$C28,Lançamentos!$BR$5:$BR$44)</f>
        <v>0</v>
      </c>
      <c r="M28" s="70">
        <f>SUMIF(Lançamentos!$BX$5:$BX$44,DRE!$C28,Lançamentos!$BZ$5:$BZ$44)</f>
        <v>0</v>
      </c>
      <c r="N28" s="70">
        <f>SUMIF(Lançamentos!$CF$5:$CF$44,DRE!$C28,Lançamentos!$CH$5:$CH$44)</f>
        <v>0</v>
      </c>
      <c r="O28" s="70">
        <f>SUMIF(Lançamentos!$CN$5:$CN$44,DRE!$C28,Lançamentos!$CP$5:$CP$44)</f>
        <v>0</v>
      </c>
    </row>
    <row r="29" spans="1:15" s="18" customFormat="1" ht="15.75" customHeight="1">
      <c r="B29" s="46">
        <f>Contas!C28</f>
        <v>11</v>
      </c>
      <c r="C29" s="40" t="str">
        <f>VLOOKUP(B29,Contas!$C$4:$D$126,2,FALSE)</f>
        <v>DESPESAS VARIÁVEIS</v>
      </c>
      <c r="D29" s="67">
        <f t="shared" ref="D29:O29" si="4">D30</f>
        <v>0</v>
      </c>
      <c r="E29" s="67">
        <f t="shared" si="4"/>
        <v>0</v>
      </c>
      <c r="F29" s="67">
        <f t="shared" si="4"/>
        <v>0</v>
      </c>
      <c r="G29" s="67">
        <f t="shared" si="4"/>
        <v>0</v>
      </c>
      <c r="H29" s="67">
        <f t="shared" si="4"/>
        <v>0</v>
      </c>
      <c r="I29" s="67">
        <f t="shared" si="4"/>
        <v>0</v>
      </c>
      <c r="J29" s="67">
        <f t="shared" si="4"/>
        <v>0</v>
      </c>
      <c r="K29" s="67">
        <f t="shared" si="4"/>
        <v>0</v>
      </c>
      <c r="L29" s="67">
        <f t="shared" ca="1" si="4"/>
        <v>0</v>
      </c>
      <c r="M29" s="67">
        <f t="shared" si="4"/>
        <v>0</v>
      </c>
      <c r="N29" s="67">
        <f t="shared" si="4"/>
        <v>0</v>
      </c>
      <c r="O29" s="67">
        <f t="shared" si="4"/>
        <v>0</v>
      </c>
    </row>
    <row r="30" spans="1:15" s="15" customFormat="1" ht="15.75" customHeight="1">
      <c r="A30" s="9"/>
      <c r="B30" s="46" t="str">
        <f>Contas!C29</f>
        <v>11.1</v>
      </c>
      <c r="C30" s="41" t="str">
        <f>VLOOKUP(B30,Contas!$C$4:$D$126,2,FALSE)</f>
        <v>DESPESAS TOTAL COM VENDAS</v>
      </c>
      <c r="D30" s="68">
        <f t="shared" ref="D30:O30" si="5">D31+D42</f>
        <v>0</v>
      </c>
      <c r="E30" s="68">
        <f t="shared" si="5"/>
        <v>0</v>
      </c>
      <c r="F30" s="68">
        <f t="shared" si="5"/>
        <v>0</v>
      </c>
      <c r="G30" s="68">
        <f t="shared" si="5"/>
        <v>0</v>
      </c>
      <c r="H30" s="68">
        <f t="shared" si="5"/>
        <v>0</v>
      </c>
      <c r="I30" s="68">
        <f t="shared" si="5"/>
        <v>0</v>
      </c>
      <c r="J30" s="68">
        <f t="shared" si="5"/>
        <v>0</v>
      </c>
      <c r="K30" s="68">
        <f t="shared" si="5"/>
        <v>0</v>
      </c>
      <c r="L30" s="68">
        <f t="shared" ca="1" si="5"/>
        <v>0</v>
      </c>
      <c r="M30" s="68">
        <f t="shared" si="5"/>
        <v>0</v>
      </c>
      <c r="N30" s="68">
        <f t="shared" si="5"/>
        <v>0</v>
      </c>
      <c r="O30" s="68">
        <f t="shared" si="5"/>
        <v>0</v>
      </c>
    </row>
    <row r="31" spans="1:15" s="15" customFormat="1" ht="15.75" customHeight="1">
      <c r="A31" s="9"/>
      <c r="B31" s="46" t="str">
        <f>Contas!C30</f>
        <v>11.1.1</v>
      </c>
      <c r="C31" s="42" t="str">
        <f>VLOOKUP(B31,Contas!$C$4:$D$126,2,FALSE)</f>
        <v>DESPESAS COM VENDAS DE PRODUTOS</v>
      </c>
      <c r="D31" s="69">
        <f t="shared" ref="D31:O31" si="6">SUM(D32:D41)</f>
        <v>0</v>
      </c>
      <c r="E31" s="69">
        <f t="shared" si="6"/>
        <v>0</v>
      </c>
      <c r="F31" s="69">
        <f t="shared" si="6"/>
        <v>0</v>
      </c>
      <c r="G31" s="69">
        <f t="shared" si="6"/>
        <v>0</v>
      </c>
      <c r="H31" s="69">
        <f t="shared" si="6"/>
        <v>0</v>
      </c>
      <c r="I31" s="69">
        <f t="shared" si="6"/>
        <v>0</v>
      </c>
      <c r="J31" s="69">
        <f t="shared" si="6"/>
        <v>0</v>
      </c>
      <c r="K31" s="69">
        <f t="shared" si="6"/>
        <v>0</v>
      </c>
      <c r="L31" s="69">
        <f t="shared" ca="1" si="6"/>
        <v>0</v>
      </c>
      <c r="M31" s="69">
        <f t="shared" si="6"/>
        <v>0</v>
      </c>
      <c r="N31" s="69">
        <f t="shared" si="6"/>
        <v>0</v>
      </c>
      <c r="O31" s="69">
        <f t="shared" si="6"/>
        <v>0</v>
      </c>
    </row>
    <row r="32" spans="1:15" s="15" customFormat="1" ht="15.75" customHeight="1">
      <c r="A32" s="9"/>
      <c r="B32" s="46" t="str">
        <f>Contas!C31</f>
        <v>11.1.1.1</v>
      </c>
      <c r="C32" s="44">
        <f>VLOOKUP(B32,Contas!$C$4:$D$126,2,FALSE)</f>
        <v>0</v>
      </c>
      <c r="D32" s="76">
        <f>SUMIF(Lançamentos!$D$5:$D$44,DRE!$C32,Lançamentos!$G$5:$G$44)</f>
        <v>0</v>
      </c>
      <c r="E32" s="70">
        <f>SUMIF(Lançamentos!$L$5:$L$44,DRE!$C32,Lançamentos!$O$5:$O$44)</f>
        <v>0</v>
      </c>
      <c r="F32" s="70">
        <f>SUMIF(Lançamentos!$T$5:$T$44,DRE!$C32,Lançamentos!$W$5:$W$44)</f>
        <v>0</v>
      </c>
      <c r="G32" s="70">
        <f>SUMIF(Lançamentos!$AB$5:$AB$44,DRE!$C32,Lançamentos!$AE$5:$AE$44)</f>
        <v>0</v>
      </c>
      <c r="H32" s="70">
        <f>SUMIF(Lançamentos!$AJ$5:$AJ$44,DRE!$C32,Lançamentos!$AM$5:$AM$44)</f>
        <v>0</v>
      </c>
      <c r="I32" s="70">
        <f>SUMIF(Lançamentos!$AR$5:$AR$44,DRE!$C32,Lançamentos!$AU$5:$AU$44)</f>
        <v>0</v>
      </c>
      <c r="J32" s="70">
        <f>SUMIF(Lançamentos!$AR$5:$AR$44,DRE!$C32,Lançamentos!$AU$5:$AU$44)</f>
        <v>0</v>
      </c>
      <c r="K32" s="70">
        <f>SUMIF(Lançamentos!$BH$5:$BH$44,DRE!$C32,Lançamentos!$BK$5:$BK$44)</f>
        <v>0</v>
      </c>
      <c r="L32" s="70">
        <f ca="1">SUMIF(Lançamentos!$BH$5:$BP$44,DRE!$C32,Lançamentos!$BS$5:$BS$44)</f>
        <v>0</v>
      </c>
      <c r="M32" s="70">
        <f>SUMIF(Lançamentos!$BX$5:$BX$44,DRE!$C32,Lançamentos!$CA$5:$CA$44)</f>
        <v>0</v>
      </c>
      <c r="N32" s="70">
        <f>SUMIF(Lançamentos!$CF$5:$CF$44,DRE!$C32,Lançamentos!$CI$5:$CI$44)</f>
        <v>0</v>
      </c>
      <c r="O32" s="70">
        <f>SUMIF(Lançamentos!$CN$5:$CN$44,DRE!$C32,Lançamentos!$CQ$5:$CQ$44)</f>
        <v>0</v>
      </c>
    </row>
    <row r="33" spans="1:15" s="15" customFormat="1" ht="15.75" customHeight="1">
      <c r="A33" s="9"/>
      <c r="B33" s="46" t="str">
        <f>Contas!C32</f>
        <v>11.1.1.2</v>
      </c>
      <c r="C33" s="44">
        <f>VLOOKUP(B33,Contas!$C$4:$D$126,2,FALSE)</f>
        <v>0</v>
      </c>
      <c r="D33" s="76">
        <f>SUMIF(Lançamentos!$D$5:$D$44,DRE!$C33,Lançamentos!$G$5:$G$44)</f>
        <v>0</v>
      </c>
      <c r="E33" s="70">
        <f>SUMIF(Lançamentos!$L$5:$L$44,DRE!$C33,Lançamentos!$O$5:$O$44)</f>
        <v>0</v>
      </c>
      <c r="F33" s="70">
        <f>SUMIF(Lançamentos!$T$5:$T$44,DRE!$C33,Lançamentos!$W$5:$W$44)</f>
        <v>0</v>
      </c>
      <c r="G33" s="70">
        <f>SUMIF(Lançamentos!$AB$5:$AB$44,DRE!$C33,Lançamentos!$AE$5:$AE$44)</f>
        <v>0</v>
      </c>
      <c r="H33" s="70">
        <f>SUMIF(Lançamentos!$AJ$5:$AJ$44,DRE!$C33,Lançamentos!$AM$5:$AM$44)</f>
        <v>0</v>
      </c>
      <c r="I33" s="70">
        <f>SUMIF(Lançamentos!$AR$5:$AR$44,DRE!$C33,Lançamentos!$AU$5:$AU$44)</f>
        <v>0</v>
      </c>
      <c r="J33" s="70">
        <f>SUMIF(Lançamentos!$AR$5:$AR$44,DRE!$C33,Lançamentos!$AU$5:$AU$44)</f>
        <v>0</v>
      </c>
      <c r="K33" s="70">
        <f>SUMIF(Lançamentos!$BH$5:$BH$44,DRE!$C33,Lançamentos!$BK$5:$BK$44)</f>
        <v>0</v>
      </c>
      <c r="L33" s="70">
        <f ca="1">SUMIF(Lançamentos!$BH$5:$BP$44,DRE!$C33,Lançamentos!$BS$5:$BS$44)</f>
        <v>0</v>
      </c>
      <c r="M33" s="70">
        <f>SUMIF(Lançamentos!$BX$5:$BX$44,DRE!$C33,Lançamentos!$CA$5:$CA$44)</f>
        <v>0</v>
      </c>
      <c r="N33" s="70">
        <f>SUMIF(Lançamentos!$CF$5:$CF$44,DRE!$C33,Lançamentos!$CI$5:$CI$44)</f>
        <v>0</v>
      </c>
      <c r="O33" s="70">
        <f>SUMIF(Lançamentos!$CN$5:$CN$44,DRE!$C33,Lançamentos!$CQ$5:$CQ$44)</f>
        <v>0</v>
      </c>
    </row>
    <row r="34" spans="1:15" s="15" customFormat="1" ht="15.75" customHeight="1">
      <c r="A34" s="9"/>
      <c r="B34" s="46" t="str">
        <f>Contas!C33</f>
        <v>11.1.1.3</v>
      </c>
      <c r="C34" s="44">
        <f>VLOOKUP(B34,Contas!$C$4:$D$126,2,FALSE)</f>
        <v>0</v>
      </c>
      <c r="D34" s="76">
        <f>SUMIF(Lançamentos!$D$5:$D$44,DRE!$C34,Lançamentos!$G$5:$G$44)</f>
        <v>0</v>
      </c>
      <c r="E34" s="70">
        <f>SUMIF(Lançamentos!$L$5:$L$44,DRE!$C34,Lançamentos!$O$5:$O$44)</f>
        <v>0</v>
      </c>
      <c r="F34" s="70">
        <f>SUMIF(Lançamentos!$T$5:$T$44,DRE!$C34,Lançamentos!$W$5:$W$44)</f>
        <v>0</v>
      </c>
      <c r="G34" s="70">
        <f>SUMIF(Lançamentos!$AB$5:$AB$44,DRE!$C34,Lançamentos!$AE$5:$AE$44)</f>
        <v>0</v>
      </c>
      <c r="H34" s="70">
        <f>SUMIF(Lançamentos!$AJ$5:$AJ$44,DRE!$C34,Lançamentos!$AM$5:$AM$44)</f>
        <v>0</v>
      </c>
      <c r="I34" s="70">
        <f>SUMIF(Lançamentos!$AR$5:$AR$44,DRE!$C34,Lançamentos!$AU$5:$AU$44)</f>
        <v>0</v>
      </c>
      <c r="J34" s="70">
        <f>SUMIF(Lançamentos!$AR$5:$AR$44,DRE!$C34,Lançamentos!$AU$5:$AU$44)</f>
        <v>0</v>
      </c>
      <c r="K34" s="70">
        <f>SUMIF(Lançamentos!$BH$5:$BH$44,DRE!$C34,Lançamentos!$BK$5:$BK$44)</f>
        <v>0</v>
      </c>
      <c r="L34" s="70">
        <f ca="1">SUMIF(Lançamentos!$BH$5:$BP$44,DRE!$C34,Lançamentos!$BS$5:$BS$44)</f>
        <v>0</v>
      </c>
      <c r="M34" s="70">
        <f>SUMIF(Lançamentos!$BX$5:$BX$44,DRE!$C34,Lançamentos!$CA$5:$CA$44)</f>
        <v>0</v>
      </c>
      <c r="N34" s="70">
        <f>SUMIF(Lançamentos!$CF$5:$CF$44,DRE!$C34,Lançamentos!$CI$5:$CI$44)</f>
        <v>0</v>
      </c>
      <c r="O34" s="70">
        <f>SUMIF(Lançamentos!$CN$5:$CN$44,DRE!$C34,Lançamentos!$CQ$5:$CQ$44)</f>
        <v>0</v>
      </c>
    </row>
    <row r="35" spans="1:15" s="15" customFormat="1" ht="15.75" customHeight="1">
      <c r="A35" s="9"/>
      <c r="B35" s="46" t="str">
        <f>Contas!C34</f>
        <v>11.1.1.4</v>
      </c>
      <c r="C35" s="44">
        <f>VLOOKUP(B35,Contas!$C$4:$D$126,2,FALSE)</f>
        <v>0</v>
      </c>
      <c r="D35" s="76">
        <f>SUMIF(Lançamentos!$D$5:$D$44,DRE!$C35,Lançamentos!$G$5:$G$44)</f>
        <v>0</v>
      </c>
      <c r="E35" s="70">
        <f>SUMIF(Lançamentos!$L$5:$L$44,DRE!$C35,Lançamentos!$O$5:$O$44)</f>
        <v>0</v>
      </c>
      <c r="F35" s="70">
        <f>SUMIF(Lançamentos!$T$5:$T$44,DRE!$C35,Lançamentos!$W$5:$W$44)</f>
        <v>0</v>
      </c>
      <c r="G35" s="70">
        <f>SUMIF(Lançamentos!$AB$5:$AB$44,DRE!$C35,Lançamentos!$AE$5:$AE$44)</f>
        <v>0</v>
      </c>
      <c r="H35" s="70">
        <f>SUMIF(Lançamentos!$AJ$5:$AJ$44,DRE!$C35,Lançamentos!$AM$5:$AM$44)</f>
        <v>0</v>
      </c>
      <c r="I35" s="70">
        <f>SUMIF(Lançamentos!$AR$5:$AR$44,DRE!$C35,Lançamentos!$AU$5:$AU$44)</f>
        <v>0</v>
      </c>
      <c r="J35" s="70">
        <f>SUMIF(Lançamentos!$AR$5:$AR$44,DRE!$C35,Lançamentos!$AU$5:$AU$44)</f>
        <v>0</v>
      </c>
      <c r="K35" s="70">
        <f>SUMIF(Lançamentos!$BH$5:$BH$44,DRE!$C35,Lançamentos!$BK$5:$BK$44)</f>
        <v>0</v>
      </c>
      <c r="L35" s="70">
        <f ca="1">SUMIF(Lançamentos!$BH$5:$BP$44,DRE!$C35,Lançamentos!$BS$5:$BS$44)</f>
        <v>0</v>
      </c>
      <c r="M35" s="70">
        <f>SUMIF(Lançamentos!$BX$5:$BX$44,DRE!$C35,Lançamentos!$CA$5:$CA$44)</f>
        <v>0</v>
      </c>
      <c r="N35" s="70">
        <f>SUMIF(Lançamentos!$CF$5:$CF$44,DRE!$C35,Lançamentos!$CI$5:$CI$44)</f>
        <v>0</v>
      </c>
      <c r="O35" s="70">
        <f>SUMIF(Lançamentos!$CN$5:$CN$44,DRE!$C35,Lançamentos!$CQ$5:$CQ$44)</f>
        <v>0</v>
      </c>
    </row>
    <row r="36" spans="1:15" s="15" customFormat="1" ht="15.75" customHeight="1">
      <c r="A36" s="9"/>
      <c r="B36" s="46" t="str">
        <f>Contas!C35</f>
        <v>11.1.1.5</v>
      </c>
      <c r="C36" s="44">
        <f>VLOOKUP(B36,Contas!$C$4:$D$126,2,FALSE)</f>
        <v>0</v>
      </c>
      <c r="D36" s="76">
        <f>SUMIF(Lançamentos!$D$5:$D$44,DRE!$C36,Lançamentos!$G$5:$G$44)</f>
        <v>0</v>
      </c>
      <c r="E36" s="70">
        <f>SUMIF(Lançamentos!$L$5:$L$44,DRE!$C36,Lançamentos!$O$5:$O$44)</f>
        <v>0</v>
      </c>
      <c r="F36" s="70">
        <f>SUMIF(Lançamentos!$T$5:$T$44,DRE!$C36,Lançamentos!$W$5:$W$44)</f>
        <v>0</v>
      </c>
      <c r="G36" s="70">
        <f>SUMIF(Lançamentos!$AB$5:$AB$44,DRE!$C36,Lançamentos!$AE$5:$AE$44)</f>
        <v>0</v>
      </c>
      <c r="H36" s="70">
        <f>SUMIF(Lançamentos!$AJ$5:$AJ$44,DRE!$C36,Lançamentos!$AM$5:$AM$44)</f>
        <v>0</v>
      </c>
      <c r="I36" s="70">
        <f>SUMIF(Lançamentos!$AR$5:$AR$44,DRE!$C36,Lançamentos!$AU$5:$AU$44)</f>
        <v>0</v>
      </c>
      <c r="J36" s="70">
        <f>SUMIF(Lançamentos!$AR$5:$AR$44,DRE!$C36,Lançamentos!$AU$5:$AU$44)</f>
        <v>0</v>
      </c>
      <c r="K36" s="70">
        <f>SUMIF(Lançamentos!$BH$5:$BH$44,DRE!$C36,Lançamentos!$BK$5:$BK$44)</f>
        <v>0</v>
      </c>
      <c r="L36" s="70">
        <f ca="1">SUMIF(Lançamentos!$BH$5:$BP$44,DRE!$C36,Lançamentos!$BS$5:$BS$44)</f>
        <v>0</v>
      </c>
      <c r="M36" s="70">
        <f>SUMIF(Lançamentos!$BX$5:$BX$44,DRE!$C36,Lançamentos!$CA$5:$CA$44)</f>
        <v>0</v>
      </c>
      <c r="N36" s="70">
        <f>SUMIF(Lançamentos!$CF$5:$CF$44,DRE!$C36,Lançamentos!$CI$5:$CI$44)</f>
        <v>0</v>
      </c>
      <c r="O36" s="70">
        <f>SUMIF(Lançamentos!$CN$5:$CN$44,DRE!$C36,Lançamentos!$CQ$5:$CQ$44)</f>
        <v>0</v>
      </c>
    </row>
    <row r="37" spans="1:15" s="15" customFormat="1" ht="15.75" customHeight="1">
      <c r="A37" s="9"/>
      <c r="B37" s="46" t="str">
        <f>Contas!C36</f>
        <v>11.1.1.6</v>
      </c>
      <c r="C37" s="44">
        <f>VLOOKUP(B37,Contas!$C$4:$D$126,2,FALSE)</f>
        <v>0</v>
      </c>
      <c r="D37" s="76">
        <f>SUMIF(Lançamentos!$D$5:$D$44,DRE!$C37,Lançamentos!$G$5:$G$44)</f>
        <v>0</v>
      </c>
      <c r="E37" s="70">
        <f>SUMIF(Lançamentos!$L$5:$L$44,DRE!$C37,Lançamentos!$O$5:$O$44)</f>
        <v>0</v>
      </c>
      <c r="F37" s="70">
        <f>SUMIF(Lançamentos!$T$5:$T$44,DRE!$C37,Lançamentos!$W$5:$W$44)</f>
        <v>0</v>
      </c>
      <c r="G37" s="70">
        <f>SUMIF(Lançamentos!$AB$5:$AB$44,DRE!$C37,Lançamentos!$AE$5:$AE$44)</f>
        <v>0</v>
      </c>
      <c r="H37" s="70">
        <f>SUMIF(Lançamentos!$AJ$5:$AJ$44,DRE!$C37,Lançamentos!$AM$5:$AM$44)</f>
        <v>0</v>
      </c>
      <c r="I37" s="70">
        <f>SUMIF(Lançamentos!$AR$5:$AR$44,DRE!$C37,Lançamentos!$AU$5:$AU$44)</f>
        <v>0</v>
      </c>
      <c r="J37" s="70">
        <f>SUMIF(Lançamentos!$AR$5:$AR$44,DRE!$C37,Lançamentos!$AU$5:$AU$44)</f>
        <v>0</v>
      </c>
      <c r="K37" s="70">
        <f>SUMIF(Lançamentos!$BH$5:$BH$44,DRE!$C37,Lançamentos!$BK$5:$BK$44)</f>
        <v>0</v>
      </c>
      <c r="L37" s="70">
        <f ca="1">SUMIF(Lançamentos!$BH$5:$BP$44,DRE!$C37,Lançamentos!$BS$5:$BS$44)</f>
        <v>0</v>
      </c>
      <c r="M37" s="70">
        <f>SUMIF(Lançamentos!$BX$5:$BX$44,DRE!$C37,Lançamentos!$CA$5:$CA$44)</f>
        <v>0</v>
      </c>
      <c r="N37" s="70">
        <f>SUMIF(Lançamentos!$CF$5:$CF$44,DRE!$C37,Lançamentos!$CI$5:$CI$44)</f>
        <v>0</v>
      </c>
      <c r="O37" s="70">
        <f>SUMIF(Lançamentos!$CN$5:$CN$44,DRE!$C37,Lançamentos!$CQ$5:$CQ$44)</f>
        <v>0</v>
      </c>
    </row>
    <row r="38" spans="1:15" s="15" customFormat="1" ht="15.75" customHeight="1">
      <c r="A38" s="9"/>
      <c r="B38" s="46" t="str">
        <f>Contas!C37</f>
        <v>11.1.1.7</v>
      </c>
      <c r="C38" s="44">
        <f>VLOOKUP(B38,Contas!$C$4:$D$126,2,FALSE)</f>
        <v>0</v>
      </c>
      <c r="D38" s="76">
        <f>SUMIF(Lançamentos!$D$5:$D$44,DRE!$C38,Lançamentos!$G$5:$G$44)</f>
        <v>0</v>
      </c>
      <c r="E38" s="70">
        <f>SUMIF(Lançamentos!$L$5:$L$44,DRE!$C38,Lançamentos!$O$5:$O$44)</f>
        <v>0</v>
      </c>
      <c r="F38" s="70">
        <f>SUMIF(Lançamentos!$T$5:$T$44,DRE!$C38,Lançamentos!$W$5:$W$44)</f>
        <v>0</v>
      </c>
      <c r="G38" s="70">
        <f>SUMIF(Lançamentos!$AB$5:$AB$44,DRE!$C38,Lançamentos!$AE$5:$AE$44)</f>
        <v>0</v>
      </c>
      <c r="H38" s="70">
        <f>SUMIF(Lançamentos!$AJ$5:$AJ$44,DRE!$C38,Lançamentos!$AM$5:$AM$44)</f>
        <v>0</v>
      </c>
      <c r="I38" s="70">
        <f>SUMIF(Lançamentos!$AR$5:$AR$44,DRE!$C38,Lançamentos!$AU$5:$AU$44)</f>
        <v>0</v>
      </c>
      <c r="J38" s="70">
        <f>SUMIF(Lançamentos!$AR$5:$AR$44,DRE!$C38,Lançamentos!$AU$5:$AU$44)</f>
        <v>0</v>
      </c>
      <c r="K38" s="70">
        <f>SUMIF(Lançamentos!$BH$5:$BH$44,DRE!$C38,Lançamentos!$BK$5:$BK$44)</f>
        <v>0</v>
      </c>
      <c r="L38" s="70">
        <f ca="1">SUMIF(Lançamentos!$BH$5:$BP$44,DRE!$C38,Lançamentos!$BS$5:$BS$44)</f>
        <v>0</v>
      </c>
      <c r="M38" s="70">
        <f>SUMIF(Lançamentos!$BX$5:$BX$44,DRE!$C38,Lançamentos!$CA$5:$CA$44)</f>
        <v>0</v>
      </c>
      <c r="N38" s="70">
        <f>SUMIF(Lançamentos!$CF$5:$CF$44,DRE!$C38,Lançamentos!$CI$5:$CI$44)</f>
        <v>0</v>
      </c>
      <c r="O38" s="70">
        <f>SUMIF(Lançamentos!$CN$5:$CN$44,DRE!$C38,Lançamentos!$CQ$5:$CQ$44)</f>
        <v>0</v>
      </c>
    </row>
    <row r="39" spans="1:15" s="15" customFormat="1" ht="15.75" customHeight="1">
      <c r="A39" s="9"/>
      <c r="B39" s="46" t="str">
        <f>Contas!C38</f>
        <v>11.1.1.8</v>
      </c>
      <c r="C39" s="44">
        <f>VLOOKUP(B39,Contas!$C$4:$D$126,2,FALSE)</f>
        <v>0</v>
      </c>
      <c r="D39" s="76">
        <f>SUMIF(Lançamentos!$D$5:$D$44,DRE!$C39,Lançamentos!$G$5:$G$44)</f>
        <v>0</v>
      </c>
      <c r="E39" s="70">
        <f>SUMIF(Lançamentos!$L$5:$L$44,DRE!$C39,Lançamentos!$O$5:$O$44)</f>
        <v>0</v>
      </c>
      <c r="F39" s="70">
        <f>SUMIF(Lançamentos!$T$5:$T$44,DRE!$C39,Lançamentos!$W$5:$W$44)</f>
        <v>0</v>
      </c>
      <c r="G39" s="70">
        <f>SUMIF(Lançamentos!$AB$5:$AB$44,DRE!$C39,Lançamentos!$AE$5:$AE$44)</f>
        <v>0</v>
      </c>
      <c r="H39" s="70">
        <f>SUMIF(Lançamentos!$AJ$5:$AJ$44,DRE!$C39,Lançamentos!$AM$5:$AM$44)</f>
        <v>0</v>
      </c>
      <c r="I39" s="70">
        <f>SUMIF(Lançamentos!$AR$5:$AR$44,DRE!$C39,Lançamentos!$AU$5:$AU$44)</f>
        <v>0</v>
      </c>
      <c r="J39" s="70">
        <f>SUMIF(Lançamentos!$AR$5:$AR$44,DRE!$C39,Lançamentos!$AU$5:$AU$44)</f>
        <v>0</v>
      </c>
      <c r="K39" s="70">
        <f>SUMIF(Lançamentos!$BH$5:$BH$44,DRE!$C39,Lançamentos!$BK$5:$BK$44)</f>
        <v>0</v>
      </c>
      <c r="L39" s="70">
        <f ca="1">SUMIF(Lançamentos!$BH$5:$BP$44,DRE!$C39,Lançamentos!$BS$5:$BS$44)</f>
        <v>0</v>
      </c>
      <c r="M39" s="70">
        <f>SUMIF(Lançamentos!$BX$5:$BX$44,DRE!$C39,Lançamentos!$CA$5:$CA$44)</f>
        <v>0</v>
      </c>
      <c r="N39" s="70">
        <f>SUMIF(Lançamentos!$CF$5:$CF$44,DRE!$C39,Lançamentos!$CI$5:$CI$44)</f>
        <v>0</v>
      </c>
      <c r="O39" s="70">
        <f>SUMIF(Lançamentos!$CN$5:$CN$44,DRE!$C39,Lançamentos!$CQ$5:$CQ$44)</f>
        <v>0</v>
      </c>
    </row>
    <row r="40" spans="1:15" s="3" customFormat="1" ht="15.75" customHeight="1">
      <c r="B40" s="46" t="str">
        <f>Contas!C39</f>
        <v>11.1.1.9</v>
      </c>
      <c r="C40" s="44">
        <f>VLOOKUP(B40,Contas!$C$4:$D$126,2,FALSE)</f>
        <v>0</v>
      </c>
      <c r="D40" s="76">
        <f>SUMIF(Lançamentos!$D$5:$D$44,DRE!$C40,Lançamentos!$G$5:$G$44)</f>
        <v>0</v>
      </c>
      <c r="E40" s="70">
        <f>SUMIF(Lançamentos!$L$5:$L$44,DRE!$C40,Lançamentos!$O$5:$O$44)</f>
        <v>0</v>
      </c>
      <c r="F40" s="70">
        <f>SUMIF(Lançamentos!$T$5:$T$44,DRE!$C40,Lançamentos!$W$5:$W$44)</f>
        <v>0</v>
      </c>
      <c r="G40" s="70">
        <f>SUMIF(Lançamentos!$AB$5:$AB$44,DRE!$C40,Lançamentos!$AE$5:$AE$44)</f>
        <v>0</v>
      </c>
      <c r="H40" s="70">
        <f>SUMIF(Lançamentos!$AJ$5:$AJ$44,DRE!$C40,Lançamentos!$AM$5:$AM$44)</f>
        <v>0</v>
      </c>
      <c r="I40" s="70">
        <f>SUMIF(Lançamentos!$AR$5:$AR$44,DRE!$C40,Lançamentos!$AU$5:$AU$44)</f>
        <v>0</v>
      </c>
      <c r="J40" s="70">
        <f>SUMIF(Lançamentos!$AR$5:$AR$44,DRE!$C40,Lançamentos!$AU$5:$AU$44)</f>
        <v>0</v>
      </c>
      <c r="K40" s="70">
        <f>SUMIF(Lançamentos!$BH$5:$BH$44,DRE!$C40,Lançamentos!$BK$5:$BK$44)</f>
        <v>0</v>
      </c>
      <c r="L40" s="70">
        <f ca="1">SUMIF(Lançamentos!$BH$5:$BP$44,DRE!$C40,Lançamentos!$BS$5:$BS$44)</f>
        <v>0</v>
      </c>
      <c r="M40" s="70">
        <f>SUMIF(Lançamentos!$BX$5:$BX$44,DRE!$C40,Lançamentos!$CA$5:$CA$44)</f>
        <v>0</v>
      </c>
      <c r="N40" s="70">
        <f>SUMIF(Lançamentos!$CF$5:$CF$44,DRE!$C40,Lançamentos!$CI$5:$CI$44)</f>
        <v>0</v>
      </c>
      <c r="O40" s="70">
        <f>SUMIF(Lançamentos!$CN$5:$CN$44,DRE!$C40,Lançamentos!$CQ$5:$CQ$44)</f>
        <v>0</v>
      </c>
    </row>
    <row r="41" spans="1:15" s="4" customFormat="1" ht="15.75" customHeight="1">
      <c r="B41" s="46" t="str">
        <f>Contas!C40</f>
        <v>11.1.1.10</v>
      </c>
      <c r="C41" s="44">
        <f>VLOOKUP(B41,Contas!$C$4:$D$126,2,FALSE)</f>
        <v>0</v>
      </c>
      <c r="D41" s="76">
        <f>SUMIF(Lançamentos!$D$5:$D$44,DRE!$C41,Lançamentos!$G$5:$G$44)</f>
        <v>0</v>
      </c>
      <c r="E41" s="70">
        <f>SUMIF(Lançamentos!$L$5:$L$44,DRE!$C41,Lançamentos!$O$5:$O$44)</f>
        <v>0</v>
      </c>
      <c r="F41" s="70">
        <f>SUMIF(Lançamentos!$T$5:$T$44,DRE!$C41,Lançamentos!$W$5:$W$44)</f>
        <v>0</v>
      </c>
      <c r="G41" s="70">
        <f>SUMIF(Lançamentos!$AB$5:$AB$44,DRE!$C41,Lançamentos!$AE$5:$AE$44)</f>
        <v>0</v>
      </c>
      <c r="H41" s="70">
        <f>SUMIF(Lançamentos!$AJ$5:$AJ$44,DRE!$C41,Lançamentos!$AM$5:$AM$44)</f>
        <v>0</v>
      </c>
      <c r="I41" s="70">
        <f>SUMIF(Lançamentos!$AR$5:$AR$44,DRE!$C41,Lançamentos!$AU$5:$AU$44)</f>
        <v>0</v>
      </c>
      <c r="J41" s="70">
        <f>SUMIF(Lançamentos!$AR$5:$AR$44,DRE!$C41,Lançamentos!$AU$5:$AU$44)</f>
        <v>0</v>
      </c>
      <c r="K41" s="70">
        <f>SUMIF(Lançamentos!$BH$5:$BH$44,DRE!$C41,Lançamentos!$BK$5:$BK$44)</f>
        <v>0</v>
      </c>
      <c r="L41" s="70">
        <f ca="1">SUMIF(Lançamentos!$BH$5:$BP$44,DRE!$C41,Lançamentos!$BS$5:$BS$44)</f>
        <v>0</v>
      </c>
      <c r="M41" s="70">
        <f>SUMIF(Lançamentos!$BX$5:$BX$44,DRE!$C41,Lançamentos!$CA$5:$CA$44)</f>
        <v>0</v>
      </c>
      <c r="N41" s="70">
        <f>SUMIF(Lançamentos!$CF$5:$CF$44,DRE!$C41,Lançamentos!$CI$5:$CI$44)</f>
        <v>0</v>
      </c>
      <c r="O41" s="70">
        <f>SUMIF(Lançamentos!$CN$5:$CN$44,DRE!$C41,Lançamentos!$CQ$5:$CQ$44)</f>
        <v>0</v>
      </c>
    </row>
    <row r="42" spans="1:15" s="4" customFormat="1" ht="15.75" customHeight="1">
      <c r="B42" s="46" t="str">
        <f>Contas!C41</f>
        <v>11.1.2</v>
      </c>
      <c r="C42" s="42" t="str">
        <f>VLOOKUP(B42,Contas!$C$4:$D$126,2,FALSE)</f>
        <v>DESPESAS COM VENDAS DE SERVIÇOS</v>
      </c>
      <c r="D42" s="69">
        <f t="shared" ref="D42:O42" si="7">SUM(D43:D52)</f>
        <v>0</v>
      </c>
      <c r="E42" s="69">
        <f t="shared" si="7"/>
        <v>0</v>
      </c>
      <c r="F42" s="69">
        <f t="shared" si="7"/>
        <v>0</v>
      </c>
      <c r="G42" s="69">
        <f t="shared" si="7"/>
        <v>0</v>
      </c>
      <c r="H42" s="69">
        <f t="shared" si="7"/>
        <v>0</v>
      </c>
      <c r="I42" s="69">
        <f t="shared" si="7"/>
        <v>0</v>
      </c>
      <c r="J42" s="69">
        <f t="shared" si="7"/>
        <v>0</v>
      </c>
      <c r="K42" s="69">
        <f t="shared" si="7"/>
        <v>0</v>
      </c>
      <c r="L42" s="69">
        <f t="shared" ca="1" si="7"/>
        <v>0</v>
      </c>
      <c r="M42" s="69">
        <f t="shared" si="7"/>
        <v>0</v>
      </c>
      <c r="N42" s="69">
        <f t="shared" si="7"/>
        <v>0</v>
      </c>
      <c r="O42" s="69">
        <f t="shared" si="7"/>
        <v>0</v>
      </c>
    </row>
    <row r="43" spans="1:15" s="15" customFormat="1" ht="15.75" customHeight="1">
      <c r="A43" s="9"/>
      <c r="B43" s="46" t="str">
        <f>Contas!C42</f>
        <v>11.1.2.1</v>
      </c>
      <c r="C43" s="44">
        <f>VLOOKUP(B43,Contas!$C$4:$D$126,2,FALSE)</f>
        <v>0</v>
      </c>
      <c r="D43" s="76">
        <f>SUMIF(Lançamentos!$D$5:$D$44,DRE!$C43,Lançamentos!$G$5:$G$44)</f>
        <v>0</v>
      </c>
      <c r="E43" s="70">
        <f>SUMIF(Lançamentos!$L$5:$L$44,DRE!$C43,Lançamentos!$O$5:$O$44)</f>
        <v>0</v>
      </c>
      <c r="F43" s="70">
        <f>SUMIF(Lançamentos!$T$5:$T$44,DRE!$C43,Lançamentos!$W$5:$W$44)</f>
        <v>0</v>
      </c>
      <c r="G43" s="70">
        <f>SUMIF(Lançamentos!$AB$5:$AB$44,DRE!$C43,Lançamentos!$AE$5:$AE$44)</f>
        <v>0</v>
      </c>
      <c r="H43" s="70">
        <f>SUMIF(Lançamentos!$AJ$5:$AJ$44,DRE!$C43,Lançamentos!$AM$5:$AM$44)</f>
        <v>0</v>
      </c>
      <c r="I43" s="70">
        <f>SUMIF(Lançamentos!$AR$5:$AR$44,DRE!$C43,Lançamentos!$AU$5:$AU$44)</f>
        <v>0</v>
      </c>
      <c r="J43" s="70">
        <f>SUMIF(Lançamentos!$AR$5:$AR$44,DRE!$C43,Lançamentos!$AU$5:$AU$44)</f>
        <v>0</v>
      </c>
      <c r="K43" s="70">
        <f>SUMIF(Lançamentos!$BH$5:$BH$44,DRE!$C43,Lançamentos!$BK$5:$BK$44)</f>
        <v>0</v>
      </c>
      <c r="L43" s="70">
        <f ca="1">SUMIF(Lançamentos!$BH$5:$BP$44,DRE!$C43,Lançamentos!$BS$5:$BS$44)</f>
        <v>0</v>
      </c>
      <c r="M43" s="70">
        <f>SUMIF(Lançamentos!$BX$5:$BX$44,DRE!$C43,Lançamentos!$CA$5:$CA$44)</f>
        <v>0</v>
      </c>
      <c r="N43" s="70">
        <f>SUMIF(Lançamentos!$CF$5:$CF$44,DRE!$C43,Lançamentos!$CI$5:$CI$44)</f>
        <v>0</v>
      </c>
      <c r="O43" s="70">
        <f>SUMIF(Lançamentos!$CN$5:$CN$44,DRE!$C43,Lançamentos!$CQ$5:$CQ$44)</f>
        <v>0</v>
      </c>
    </row>
    <row r="44" spans="1:15" s="15" customFormat="1" ht="15.75" customHeight="1">
      <c r="A44" s="9"/>
      <c r="B44" s="46" t="str">
        <f>Contas!C43</f>
        <v>11.1.2.2</v>
      </c>
      <c r="C44" s="44">
        <f>VLOOKUP(B44,Contas!$C$4:$D$126,2,FALSE)</f>
        <v>0</v>
      </c>
      <c r="D44" s="76">
        <f>SUMIF(Lançamentos!$D$5:$D$44,DRE!$C44,Lançamentos!$G$5:$G$44)</f>
        <v>0</v>
      </c>
      <c r="E44" s="70">
        <f>SUMIF(Lançamentos!$L$5:$L$44,DRE!$C44,Lançamentos!$O$5:$O$44)</f>
        <v>0</v>
      </c>
      <c r="F44" s="70">
        <f>SUMIF(Lançamentos!$T$5:$T$44,DRE!$C44,Lançamentos!$W$5:$W$44)</f>
        <v>0</v>
      </c>
      <c r="G44" s="70">
        <f>SUMIF(Lançamentos!$AB$5:$AB$44,DRE!$C44,Lançamentos!$AE$5:$AE$44)</f>
        <v>0</v>
      </c>
      <c r="H44" s="70">
        <f>SUMIF(Lançamentos!$AJ$5:$AJ$44,DRE!$C44,Lançamentos!$AM$5:$AM$44)</f>
        <v>0</v>
      </c>
      <c r="I44" s="70">
        <f>SUMIF(Lançamentos!$AR$5:$AR$44,DRE!$C44,Lançamentos!$AU$5:$AU$44)</f>
        <v>0</v>
      </c>
      <c r="J44" s="70">
        <f>SUMIF(Lançamentos!$AR$5:$AR$44,DRE!$C44,Lançamentos!$AU$5:$AU$44)</f>
        <v>0</v>
      </c>
      <c r="K44" s="70">
        <f>SUMIF(Lançamentos!$BH$5:$BH$44,DRE!$C44,Lançamentos!$BK$5:$BK$44)</f>
        <v>0</v>
      </c>
      <c r="L44" s="70">
        <f ca="1">SUMIF(Lançamentos!$BH$5:$BP$44,DRE!$C44,Lançamentos!$BS$5:$BS$44)</f>
        <v>0</v>
      </c>
      <c r="M44" s="70">
        <f>SUMIF(Lançamentos!$BX$5:$BX$44,DRE!$C44,Lançamentos!$CA$5:$CA$44)</f>
        <v>0</v>
      </c>
      <c r="N44" s="70">
        <f>SUMIF(Lançamentos!$CF$5:$CF$44,DRE!$C44,Lançamentos!$CI$5:$CI$44)</f>
        <v>0</v>
      </c>
      <c r="O44" s="70">
        <f>SUMIF(Lançamentos!$CN$5:$CN$44,DRE!$C44,Lançamentos!$CQ$5:$CQ$44)</f>
        <v>0</v>
      </c>
    </row>
    <row r="45" spans="1:15" s="15" customFormat="1" ht="15.75" customHeight="1">
      <c r="A45" s="9"/>
      <c r="B45" s="46" t="str">
        <f>Contas!C44</f>
        <v>11.1.2.3</v>
      </c>
      <c r="C45" s="44">
        <f>VLOOKUP(B45,Contas!$C$4:$D$126,2,FALSE)</f>
        <v>0</v>
      </c>
      <c r="D45" s="76">
        <f>SUMIF(Lançamentos!$D$5:$D$44,DRE!$C45,Lançamentos!$G$5:$G$44)</f>
        <v>0</v>
      </c>
      <c r="E45" s="70">
        <f>SUMIF(Lançamentos!$L$5:$L$44,DRE!$C45,Lançamentos!$O$5:$O$44)</f>
        <v>0</v>
      </c>
      <c r="F45" s="70">
        <f>SUMIF(Lançamentos!$T$5:$T$44,DRE!$C45,Lançamentos!$W$5:$W$44)</f>
        <v>0</v>
      </c>
      <c r="G45" s="70">
        <f>SUMIF(Lançamentos!$AB$5:$AB$44,DRE!$C45,Lançamentos!$AE$5:$AE$44)</f>
        <v>0</v>
      </c>
      <c r="H45" s="70">
        <f>SUMIF(Lançamentos!$AJ$5:$AJ$44,DRE!$C45,Lançamentos!$AM$5:$AM$44)</f>
        <v>0</v>
      </c>
      <c r="I45" s="70">
        <f>SUMIF(Lançamentos!$AR$5:$AR$44,DRE!$C45,Lançamentos!$AU$5:$AU$44)</f>
        <v>0</v>
      </c>
      <c r="J45" s="70">
        <f>SUMIF(Lançamentos!$AR$5:$AR$44,DRE!$C45,Lançamentos!$AU$5:$AU$44)</f>
        <v>0</v>
      </c>
      <c r="K45" s="70">
        <f>SUMIF(Lançamentos!$BH$5:$BH$44,DRE!$C45,Lançamentos!$BK$5:$BK$44)</f>
        <v>0</v>
      </c>
      <c r="L45" s="70">
        <f ca="1">SUMIF(Lançamentos!$BH$5:$BP$44,DRE!$C45,Lançamentos!$BS$5:$BS$44)</f>
        <v>0</v>
      </c>
      <c r="M45" s="70">
        <f>SUMIF(Lançamentos!$BX$5:$BX$44,DRE!$C45,Lançamentos!$CA$5:$CA$44)</f>
        <v>0</v>
      </c>
      <c r="N45" s="70">
        <f>SUMIF(Lançamentos!$CF$5:$CF$44,DRE!$C45,Lançamentos!$CI$5:$CI$44)</f>
        <v>0</v>
      </c>
      <c r="O45" s="70">
        <f>SUMIF(Lançamentos!$CN$5:$CN$44,DRE!$C45,Lançamentos!$CQ$5:$CQ$44)</f>
        <v>0</v>
      </c>
    </row>
    <row r="46" spans="1:15" s="15" customFormat="1" ht="15.75" customHeight="1">
      <c r="A46" s="9"/>
      <c r="B46" s="46" t="str">
        <f>Contas!C45</f>
        <v>11.1.2.4</v>
      </c>
      <c r="C46" s="44">
        <f>VLOOKUP(B46,Contas!$C$4:$D$126,2,FALSE)</f>
        <v>0</v>
      </c>
      <c r="D46" s="76">
        <f>SUMIF(Lançamentos!$D$5:$D$44,DRE!$C46,Lançamentos!$G$5:$G$44)</f>
        <v>0</v>
      </c>
      <c r="E46" s="70">
        <f>SUMIF(Lançamentos!$L$5:$L$44,DRE!$C46,Lançamentos!$O$5:$O$44)</f>
        <v>0</v>
      </c>
      <c r="F46" s="70">
        <f>SUMIF(Lançamentos!$T$5:$T$44,DRE!$C46,Lançamentos!$W$5:$W$44)</f>
        <v>0</v>
      </c>
      <c r="G46" s="70">
        <f>SUMIF(Lançamentos!$AB$5:$AB$44,DRE!$C46,Lançamentos!$AE$5:$AE$44)</f>
        <v>0</v>
      </c>
      <c r="H46" s="70">
        <f>SUMIF(Lançamentos!$AJ$5:$AJ$44,DRE!$C46,Lançamentos!$AM$5:$AM$44)</f>
        <v>0</v>
      </c>
      <c r="I46" s="70">
        <f>SUMIF(Lançamentos!$AR$5:$AR$44,DRE!$C46,Lançamentos!$AU$5:$AU$44)</f>
        <v>0</v>
      </c>
      <c r="J46" s="70">
        <f>SUMIF(Lançamentos!$AR$5:$AR$44,DRE!$C46,Lançamentos!$AU$5:$AU$44)</f>
        <v>0</v>
      </c>
      <c r="K46" s="70">
        <f>SUMIF(Lançamentos!$BH$5:$BH$44,DRE!$C46,Lançamentos!$BK$5:$BK$44)</f>
        <v>0</v>
      </c>
      <c r="L46" s="70">
        <f ca="1">SUMIF(Lançamentos!$BH$5:$BP$44,DRE!$C46,Lançamentos!$BS$5:$BS$44)</f>
        <v>0</v>
      </c>
      <c r="M46" s="70">
        <f>SUMIF(Lançamentos!$BX$5:$BX$44,DRE!$C46,Lançamentos!$CA$5:$CA$44)</f>
        <v>0</v>
      </c>
      <c r="N46" s="70">
        <f>SUMIF(Lançamentos!$CF$5:$CF$44,DRE!$C46,Lançamentos!$CI$5:$CI$44)</f>
        <v>0</v>
      </c>
      <c r="O46" s="70">
        <f>SUMIF(Lançamentos!$CN$5:$CN$44,DRE!$C46,Lançamentos!$CQ$5:$CQ$44)</f>
        <v>0</v>
      </c>
    </row>
    <row r="47" spans="1:15" s="15" customFormat="1" ht="15.75" customHeight="1">
      <c r="A47" s="9"/>
      <c r="B47" s="46" t="str">
        <f>Contas!C46</f>
        <v>11.1.2.5</v>
      </c>
      <c r="C47" s="44">
        <f>VLOOKUP(B47,Contas!$C$4:$D$126,2,FALSE)</f>
        <v>0</v>
      </c>
      <c r="D47" s="76">
        <f>SUMIF(Lançamentos!$D$5:$D$44,DRE!$C47,Lançamentos!$G$5:$G$44)</f>
        <v>0</v>
      </c>
      <c r="E47" s="70">
        <f>SUMIF(Lançamentos!$L$5:$L$44,DRE!$C47,Lançamentos!$O$5:$O$44)</f>
        <v>0</v>
      </c>
      <c r="F47" s="70">
        <f>SUMIF(Lançamentos!$T$5:$T$44,DRE!$C47,Lançamentos!$W$5:$W$44)</f>
        <v>0</v>
      </c>
      <c r="G47" s="70">
        <f>SUMIF(Lançamentos!$AB$5:$AB$44,DRE!$C47,Lançamentos!$AE$5:$AE$44)</f>
        <v>0</v>
      </c>
      <c r="H47" s="70">
        <f>SUMIF(Lançamentos!$AJ$5:$AJ$44,DRE!$C47,Lançamentos!$AM$5:$AM$44)</f>
        <v>0</v>
      </c>
      <c r="I47" s="70">
        <f>SUMIF(Lançamentos!$AR$5:$AR$44,DRE!$C47,Lançamentos!$AU$5:$AU$44)</f>
        <v>0</v>
      </c>
      <c r="J47" s="70">
        <f>SUMIF(Lançamentos!$AR$5:$AR$44,DRE!$C47,Lançamentos!$AU$5:$AU$44)</f>
        <v>0</v>
      </c>
      <c r="K47" s="70">
        <f>SUMIF(Lançamentos!$BH$5:$BH$44,DRE!$C47,Lançamentos!$BK$5:$BK$44)</f>
        <v>0</v>
      </c>
      <c r="L47" s="70">
        <f ca="1">SUMIF(Lançamentos!$BH$5:$BP$44,DRE!$C47,Lançamentos!$BS$5:$BS$44)</f>
        <v>0</v>
      </c>
      <c r="M47" s="70">
        <f>SUMIF(Lançamentos!$BX$5:$BX$44,DRE!$C47,Lançamentos!$CA$5:$CA$44)</f>
        <v>0</v>
      </c>
      <c r="N47" s="70">
        <f>SUMIF(Lançamentos!$CF$5:$CF$44,DRE!$C47,Lançamentos!$CI$5:$CI$44)</f>
        <v>0</v>
      </c>
      <c r="O47" s="70">
        <f>SUMIF(Lançamentos!$CN$5:$CN$44,DRE!$C47,Lançamentos!$CQ$5:$CQ$44)</f>
        <v>0</v>
      </c>
    </row>
    <row r="48" spans="1:15" s="15" customFormat="1" ht="15.75" customHeight="1">
      <c r="A48" s="9"/>
      <c r="B48" s="46" t="str">
        <f>Contas!C47</f>
        <v>11.1.2.6</v>
      </c>
      <c r="C48" s="44">
        <f>VLOOKUP(B48,Contas!$C$4:$D$126,2,FALSE)</f>
        <v>0</v>
      </c>
      <c r="D48" s="76">
        <f>SUMIF(Lançamentos!$D$5:$D$44,DRE!$C48,Lançamentos!$G$5:$G$44)</f>
        <v>0</v>
      </c>
      <c r="E48" s="70">
        <f>SUMIF(Lançamentos!$L$5:$L$44,DRE!$C48,Lançamentos!$O$5:$O$44)</f>
        <v>0</v>
      </c>
      <c r="F48" s="70">
        <f>SUMIF(Lançamentos!$T$5:$T$44,DRE!$C48,Lançamentos!$W$5:$W$44)</f>
        <v>0</v>
      </c>
      <c r="G48" s="70">
        <f>SUMIF(Lançamentos!$AB$5:$AB$44,DRE!$C48,Lançamentos!$AE$5:$AE$44)</f>
        <v>0</v>
      </c>
      <c r="H48" s="70">
        <f>SUMIF(Lançamentos!$AJ$5:$AJ$44,DRE!$C48,Lançamentos!$AM$5:$AM$44)</f>
        <v>0</v>
      </c>
      <c r="I48" s="70">
        <f>SUMIF(Lançamentos!$AR$5:$AR$44,DRE!$C48,Lançamentos!$AU$5:$AU$44)</f>
        <v>0</v>
      </c>
      <c r="J48" s="70">
        <f>SUMIF(Lançamentos!$AR$5:$AR$44,DRE!$C48,Lançamentos!$AU$5:$AU$44)</f>
        <v>0</v>
      </c>
      <c r="K48" s="70">
        <f>SUMIF(Lançamentos!$BH$5:$BH$44,DRE!$C48,Lançamentos!$BK$5:$BK$44)</f>
        <v>0</v>
      </c>
      <c r="L48" s="70">
        <f ca="1">SUMIF(Lançamentos!$BH$5:$BP$44,DRE!$C48,Lançamentos!$BS$5:$BS$44)</f>
        <v>0</v>
      </c>
      <c r="M48" s="70">
        <f>SUMIF(Lançamentos!$BX$5:$BX$44,DRE!$C48,Lançamentos!$CA$5:$CA$44)</f>
        <v>0</v>
      </c>
      <c r="N48" s="70">
        <f>SUMIF(Lançamentos!$CF$5:$CF$44,DRE!$C48,Lançamentos!$CI$5:$CI$44)</f>
        <v>0</v>
      </c>
      <c r="O48" s="70">
        <f>SUMIF(Lançamentos!$CN$5:$CN$44,DRE!$C48,Lançamentos!$CQ$5:$CQ$44)</f>
        <v>0</v>
      </c>
    </row>
    <row r="49" spans="1:15" s="15" customFormat="1" ht="15.75" customHeight="1">
      <c r="A49" s="9"/>
      <c r="B49" s="46" t="str">
        <f>Contas!C48</f>
        <v>11.1.2.7</v>
      </c>
      <c r="C49" s="44">
        <f>VLOOKUP(B49,Contas!$C$4:$D$126,2,FALSE)</f>
        <v>0</v>
      </c>
      <c r="D49" s="76">
        <f>SUMIF(Lançamentos!$D$5:$D$44,DRE!$C49,Lançamentos!$G$5:$G$44)</f>
        <v>0</v>
      </c>
      <c r="E49" s="70">
        <f>SUMIF(Lançamentos!$L$5:$L$44,DRE!$C49,Lançamentos!$O$5:$O$44)</f>
        <v>0</v>
      </c>
      <c r="F49" s="70">
        <f>SUMIF(Lançamentos!$T$5:$T$44,DRE!$C49,Lançamentos!$W$5:$W$44)</f>
        <v>0</v>
      </c>
      <c r="G49" s="70">
        <f>SUMIF(Lançamentos!$AB$5:$AB$44,DRE!$C49,Lançamentos!$AE$5:$AE$44)</f>
        <v>0</v>
      </c>
      <c r="H49" s="70">
        <f>SUMIF(Lançamentos!$AJ$5:$AJ$44,DRE!$C49,Lançamentos!$AM$5:$AM$44)</f>
        <v>0</v>
      </c>
      <c r="I49" s="70">
        <f>SUMIF(Lançamentos!$AR$5:$AR$44,DRE!$C49,Lançamentos!$AU$5:$AU$44)</f>
        <v>0</v>
      </c>
      <c r="J49" s="70">
        <f>SUMIF(Lançamentos!$AR$5:$AR$44,DRE!$C49,Lançamentos!$AU$5:$AU$44)</f>
        <v>0</v>
      </c>
      <c r="K49" s="70">
        <f>SUMIF(Lançamentos!$BH$5:$BH$44,DRE!$C49,Lançamentos!$BK$5:$BK$44)</f>
        <v>0</v>
      </c>
      <c r="L49" s="70">
        <f ca="1">SUMIF(Lançamentos!$BH$5:$BP$44,DRE!$C49,Lançamentos!$BS$5:$BS$44)</f>
        <v>0</v>
      </c>
      <c r="M49" s="70">
        <f>SUMIF(Lançamentos!$BX$5:$BX$44,DRE!$C49,Lançamentos!$CA$5:$CA$44)</f>
        <v>0</v>
      </c>
      <c r="N49" s="70">
        <f>SUMIF(Lançamentos!$CF$5:$CF$44,DRE!$C49,Lançamentos!$CI$5:$CI$44)</f>
        <v>0</v>
      </c>
      <c r="O49" s="70">
        <f>SUMIF(Lançamentos!$CN$5:$CN$44,DRE!$C49,Lançamentos!$CQ$5:$CQ$44)</f>
        <v>0</v>
      </c>
    </row>
    <row r="50" spans="1:15" s="15" customFormat="1" ht="15.75" customHeight="1">
      <c r="A50" s="9"/>
      <c r="B50" s="46" t="str">
        <f>Contas!C49</f>
        <v>11.1.2.8</v>
      </c>
      <c r="C50" s="44">
        <f>VLOOKUP(B50,Contas!$C$4:$D$126,2,FALSE)</f>
        <v>0</v>
      </c>
      <c r="D50" s="76">
        <f>SUMIF(Lançamentos!$D$5:$D$44,DRE!$C50,Lançamentos!$G$5:$G$44)</f>
        <v>0</v>
      </c>
      <c r="E50" s="70">
        <f>SUMIF(Lançamentos!$L$5:$L$44,DRE!$C50,Lançamentos!$O$5:$O$44)</f>
        <v>0</v>
      </c>
      <c r="F50" s="70">
        <f>SUMIF(Lançamentos!$T$5:$T$44,DRE!$C50,Lançamentos!$W$5:$W$44)</f>
        <v>0</v>
      </c>
      <c r="G50" s="70">
        <f>SUMIF(Lançamentos!$AB$5:$AB$44,DRE!$C50,Lançamentos!$AE$5:$AE$44)</f>
        <v>0</v>
      </c>
      <c r="H50" s="70">
        <f>SUMIF(Lançamentos!$AJ$5:$AJ$44,DRE!$C50,Lançamentos!$AM$5:$AM$44)</f>
        <v>0</v>
      </c>
      <c r="I50" s="70">
        <f>SUMIF(Lançamentos!$AR$5:$AR$44,DRE!$C50,Lançamentos!$AU$5:$AU$44)</f>
        <v>0</v>
      </c>
      <c r="J50" s="70">
        <f>SUMIF(Lançamentos!$AR$5:$AR$44,DRE!$C50,Lançamentos!$AU$5:$AU$44)</f>
        <v>0</v>
      </c>
      <c r="K50" s="70">
        <f>SUMIF(Lançamentos!$BH$5:$BH$44,DRE!$C50,Lançamentos!$BK$5:$BK$44)</f>
        <v>0</v>
      </c>
      <c r="L50" s="70">
        <f ca="1">SUMIF(Lançamentos!$BH$5:$BP$44,DRE!$C50,Lançamentos!$BS$5:$BS$44)</f>
        <v>0</v>
      </c>
      <c r="M50" s="70">
        <f>SUMIF(Lançamentos!$BX$5:$BX$44,DRE!$C50,Lançamentos!$CA$5:$CA$44)</f>
        <v>0</v>
      </c>
      <c r="N50" s="70">
        <f>SUMIF(Lançamentos!$CF$5:$CF$44,DRE!$C50,Lançamentos!$CI$5:$CI$44)</f>
        <v>0</v>
      </c>
      <c r="O50" s="70">
        <f>SUMIF(Lançamentos!$CN$5:$CN$44,DRE!$C50,Lançamentos!$CQ$5:$CQ$44)</f>
        <v>0</v>
      </c>
    </row>
    <row r="51" spans="1:15" s="15" customFormat="1" ht="15.75" customHeight="1">
      <c r="A51" s="9"/>
      <c r="B51" s="46" t="str">
        <f>Contas!C50</f>
        <v>11.1.2.9</v>
      </c>
      <c r="C51" s="44">
        <f>VLOOKUP(B51,Contas!$C$4:$D$126,2,FALSE)</f>
        <v>0</v>
      </c>
      <c r="D51" s="76">
        <f>SUMIF(Lançamentos!$D$5:$D$44,DRE!$C51,Lançamentos!$G$5:$G$44)</f>
        <v>0</v>
      </c>
      <c r="E51" s="70">
        <f>SUMIF(Lançamentos!$L$5:$L$44,DRE!$C51,Lançamentos!$O$5:$O$44)</f>
        <v>0</v>
      </c>
      <c r="F51" s="70">
        <f>SUMIF(Lançamentos!$T$5:$T$44,DRE!$C51,Lançamentos!$W$5:$W$44)</f>
        <v>0</v>
      </c>
      <c r="G51" s="70">
        <f>SUMIF(Lançamentos!$AB$5:$AB$44,DRE!$C51,Lançamentos!$AE$5:$AE$44)</f>
        <v>0</v>
      </c>
      <c r="H51" s="70">
        <f>SUMIF(Lançamentos!$AJ$5:$AJ$44,DRE!$C51,Lançamentos!$AM$5:$AM$44)</f>
        <v>0</v>
      </c>
      <c r="I51" s="70">
        <f>SUMIF(Lançamentos!$AR$5:$AR$44,DRE!$C51,Lançamentos!$AU$5:$AU$44)</f>
        <v>0</v>
      </c>
      <c r="J51" s="70">
        <f>SUMIF(Lançamentos!$AR$5:$AR$44,DRE!$C51,Lançamentos!$AU$5:$AU$44)</f>
        <v>0</v>
      </c>
      <c r="K51" s="70">
        <f>SUMIF(Lançamentos!$BH$5:$BH$44,DRE!$C51,Lançamentos!$BK$5:$BK$44)</f>
        <v>0</v>
      </c>
      <c r="L51" s="70">
        <f ca="1">SUMIF(Lançamentos!$BH$5:$BP$44,DRE!$C51,Lançamentos!$BS$5:$BS$44)</f>
        <v>0</v>
      </c>
      <c r="M51" s="70">
        <f>SUMIF(Lançamentos!$BX$5:$BX$44,DRE!$C51,Lançamentos!$CA$5:$CA$44)</f>
        <v>0</v>
      </c>
      <c r="N51" s="70">
        <f>SUMIF(Lançamentos!$CF$5:$CF$44,DRE!$C51,Lançamentos!$CI$5:$CI$44)</f>
        <v>0</v>
      </c>
      <c r="O51" s="70">
        <f>SUMIF(Lançamentos!$CN$5:$CN$44,DRE!$C51,Lançamentos!$CQ$5:$CQ$44)</f>
        <v>0</v>
      </c>
    </row>
    <row r="52" spans="1:15" s="15" customFormat="1" ht="15.75" customHeight="1">
      <c r="A52" s="9"/>
      <c r="B52" s="46" t="str">
        <f>Contas!C51</f>
        <v>11.1.2.10</v>
      </c>
      <c r="C52" s="44">
        <f>VLOOKUP(B52,Contas!$C$4:$D$126,2,FALSE)</f>
        <v>0</v>
      </c>
      <c r="D52" s="76">
        <f>SUMIF(Lançamentos!$D$5:$D$44,DRE!$C52,Lançamentos!$G$5:$G$44)</f>
        <v>0</v>
      </c>
      <c r="E52" s="70">
        <f>SUMIF(Lançamentos!$L$5:$L$44,DRE!$C52,Lançamentos!$O$5:$O$44)</f>
        <v>0</v>
      </c>
      <c r="F52" s="70">
        <f>SUMIF(Lançamentos!$T$5:$T$44,DRE!$C52,Lançamentos!$W$5:$W$44)</f>
        <v>0</v>
      </c>
      <c r="G52" s="70">
        <f>SUMIF(Lançamentos!$AB$5:$AB$44,DRE!$C52,Lançamentos!$AE$5:$AE$44)</f>
        <v>0</v>
      </c>
      <c r="H52" s="70">
        <f>SUMIF(Lançamentos!$AJ$5:$AJ$44,DRE!$C52,Lançamentos!$AM$5:$AM$44)</f>
        <v>0</v>
      </c>
      <c r="I52" s="70">
        <f>SUMIF(Lançamentos!$AR$5:$AR$44,DRE!$C52,Lançamentos!$AU$5:$AU$44)</f>
        <v>0</v>
      </c>
      <c r="J52" s="70">
        <f>SUMIF(Lançamentos!$AR$5:$AR$44,DRE!$C52,Lançamentos!$AU$5:$AU$44)</f>
        <v>0</v>
      </c>
      <c r="K52" s="70">
        <f>SUMIF(Lançamentos!$BH$5:$BH$44,DRE!$C52,Lançamentos!$BK$5:$BK$44)</f>
        <v>0</v>
      </c>
      <c r="L52" s="70">
        <f ca="1">SUMIF(Lançamentos!$BH$5:$BP$44,DRE!$C52,Lançamentos!$BS$5:$BS$44)</f>
        <v>0</v>
      </c>
      <c r="M52" s="70">
        <f>SUMIF(Lançamentos!$BX$5:$BX$44,DRE!$C52,Lançamentos!$CA$5:$CA$44)</f>
        <v>0</v>
      </c>
      <c r="N52" s="70">
        <f>SUMIF(Lançamentos!$CF$5:$CF$44,DRE!$C52,Lançamentos!$CI$5:$CI$44)</f>
        <v>0</v>
      </c>
      <c r="O52" s="70">
        <f>SUMIF(Lançamentos!$CN$5:$CN$44,DRE!$C52,Lançamentos!$CQ$5:$CQ$44)</f>
        <v>0</v>
      </c>
    </row>
    <row r="53" spans="1:15" s="3" customFormat="1" ht="15.75" customHeight="1">
      <c r="B53" s="46">
        <f>Contas!C52</f>
        <v>12</v>
      </c>
      <c r="C53" s="40" t="str">
        <f>VLOOKUP(B53,Contas!$C$4:$D$126,2,FALSE)</f>
        <v>MARGEM TOTAL DE CONTRIBUIÇÃO</v>
      </c>
      <c r="D53" s="67">
        <f t="shared" ref="D53:O53" si="8">D5-D29</f>
        <v>0</v>
      </c>
      <c r="E53" s="67">
        <f t="shared" si="8"/>
        <v>0</v>
      </c>
      <c r="F53" s="67">
        <f t="shared" si="8"/>
        <v>0</v>
      </c>
      <c r="G53" s="67">
        <f t="shared" si="8"/>
        <v>0</v>
      </c>
      <c r="H53" s="67">
        <f t="shared" si="8"/>
        <v>0</v>
      </c>
      <c r="I53" s="67">
        <f t="shared" si="8"/>
        <v>0</v>
      </c>
      <c r="J53" s="67">
        <f t="shared" si="8"/>
        <v>0</v>
      </c>
      <c r="K53" s="67">
        <f t="shared" si="8"/>
        <v>0</v>
      </c>
      <c r="L53" s="67">
        <f t="shared" ca="1" si="8"/>
        <v>0</v>
      </c>
      <c r="M53" s="67">
        <f t="shared" si="8"/>
        <v>0</v>
      </c>
      <c r="N53" s="67">
        <f t="shared" si="8"/>
        <v>0</v>
      </c>
      <c r="O53" s="67">
        <f t="shared" si="8"/>
        <v>0</v>
      </c>
    </row>
    <row r="54" spans="1:15" s="4" customFormat="1" ht="15.75" customHeight="1">
      <c r="B54" s="46" t="str">
        <f>Contas!C53</f>
        <v>12.1</v>
      </c>
      <c r="C54" s="41" t="str">
        <f>VLOOKUP(B54,Contas!$C$4:$D$126,2,FALSE)</f>
        <v>MARGEM DE CONTRIBUIÇÃO COM VENDAS</v>
      </c>
      <c r="D54" s="68">
        <f t="shared" ref="D54:O54" si="9">D7-D31</f>
        <v>0</v>
      </c>
      <c r="E54" s="68">
        <f t="shared" si="9"/>
        <v>0</v>
      </c>
      <c r="F54" s="68">
        <f t="shared" si="9"/>
        <v>0</v>
      </c>
      <c r="G54" s="68">
        <f t="shared" si="9"/>
        <v>0</v>
      </c>
      <c r="H54" s="68">
        <f t="shared" si="9"/>
        <v>0</v>
      </c>
      <c r="I54" s="68">
        <f t="shared" si="9"/>
        <v>0</v>
      </c>
      <c r="J54" s="68">
        <f t="shared" si="9"/>
        <v>0</v>
      </c>
      <c r="K54" s="68">
        <f t="shared" si="9"/>
        <v>0</v>
      </c>
      <c r="L54" s="68">
        <f t="shared" ca="1" si="9"/>
        <v>0</v>
      </c>
      <c r="M54" s="68">
        <f t="shared" si="9"/>
        <v>0</v>
      </c>
      <c r="N54" s="68">
        <f t="shared" si="9"/>
        <v>0</v>
      </c>
      <c r="O54" s="68">
        <f t="shared" si="9"/>
        <v>0</v>
      </c>
    </row>
    <row r="55" spans="1:15" s="4" customFormat="1" ht="15.75" customHeight="1">
      <c r="B55" s="46" t="str">
        <f>Contas!C54</f>
        <v>12.2</v>
      </c>
      <c r="C55" s="41" t="str">
        <f>VLOOKUP(B55,Contas!$C$4:$D$126,2,FALSE)</f>
        <v>MARGEM DE CONTRIBUIÇÃO COM PRODUTOS</v>
      </c>
      <c r="D55" s="68">
        <f t="shared" ref="D55:O55" si="10">D18-D42</f>
        <v>0</v>
      </c>
      <c r="E55" s="68">
        <f t="shared" si="10"/>
        <v>0</v>
      </c>
      <c r="F55" s="68">
        <f t="shared" si="10"/>
        <v>0</v>
      </c>
      <c r="G55" s="68">
        <f t="shared" si="10"/>
        <v>0</v>
      </c>
      <c r="H55" s="68">
        <f t="shared" si="10"/>
        <v>0</v>
      </c>
      <c r="I55" s="68">
        <f t="shared" si="10"/>
        <v>0</v>
      </c>
      <c r="J55" s="68">
        <f t="shared" si="10"/>
        <v>0</v>
      </c>
      <c r="K55" s="68">
        <f t="shared" si="10"/>
        <v>0</v>
      </c>
      <c r="L55" s="68">
        <f t="shared" ca="1" si="10"/>
        <v>0</v>
      </c>
      <c r="M55" s="68">
        <f t="shared" si="10"/>
        <v>0</v>
      </c>
      <c r="N55" s="68">
        <f t="shared" si="10"/>
        <v>0</v>
      </c>
      <c r="O55" s="68">
        <f t="shared" si="10"/>
        <v>0</v>
      </c>
    </row>
    <row r="56" spans="1:15" s="4" customFormat="1" ht="15.75" customHeight="1">
      <c r="B56" s="46">
        <f>Contas!C55</f>
        <v>13</v>
      </c>
      <c r="C56" s="40" t="str">
        <f>VLOOKUP(B56,Contas!$C$4:$D$126,2,FALSE)</f>
        <v>DESPESAS FIXAS</v>
      </c>
      <c r="D56" s="67">
        <f t="shared" ref="D56:O56" si="11">D57</f>
        <v>0</v>
      </c>
      <c r="E56" s="67">
        <f t="shared" si="11"/>
        <v>0</v>
      </c>
      <c r="F56" s="67">
        <f t="shared" si="11"/>
        <v>0</v>
      </c>
      <c r="G56" s="67">
        <f t="shared" si="11"/>
        <v>0</v>
      </c>
      <c r="H56" s="67">
        <f t="shared" si="11"/>
        <v>0</v>
      </c>
      <c r="I56" s="67">
        <f t="shared" si="11"/>
        <v>0</v>
      </c>
      <c r="J56" s="67">
        <f t="shared" si="11"/>
        <v>0</v>
      </c>
      <c r="K56" s="67">
        <f t="shared" si="11"/>
        <v>0</v>
      </c>
      <c r="L56" s="67">
        <f t="shared" ca="1" si="11"/>
        <v>0</v>
      </c>
      <c r="M56" s="67">
        <f t="shared" si="11"/>
        <v>0</v>
      </c>
      <c r="N56" s="67">
        <f t="shared" si="11"/>
        <v>0</v>
      </c>
      <c r="O56" s="67">
        <f t="shared" si="11"/>
        <v>0</v>
      </c>
    </row>
    <row r="57" spans="1:15" s="18" customFormat="1" ht="15.75" customHeight="1">
      <c r="B57" s="46" t="str">
        <f>Contas!C56</f>
        <v>13.1</v>
      </c>
      <c r="C57" s="41" t="str">
        <f>VLOOKUP(B57,Contas!$C$4:$D$126,2,FALSE)</f>
        <v>DESPESAS INDIRETAS</v>
      </c>
      <c r="D57" s="68">
        <f t="shared" ref="D57:O57" si="12">D58+D69+D80</f>
        <v>0</v>
      </c>
      <c r="E57" s="68">
        <f t="shared" si="12"/>
        <v>0</v>
      </c>
      <c r="F57" s="68">
        <f t="shared" si="12"/>
        <v>0</v>
      </c>
      <c r="G57" s="68">
        <f t="shared" si="12"/>
        <v>0</v>
      </c>
      <c r="H57" s="68">
        <f t="shared" si="12"/>
        <v>0</v>
      </c>
      <c r="I57" s="68">
        <f t="shared" si="12"/>
        <v>0</v>
      </c>
      <c r="J57" s="68">
        <f t="shared" si="12"/>
        <v>0</v>
      </c>
      <c r="K57" s="68">
        <f t="shared" si="12"/>
        <v>0</v>
      </c>
      <c r="L57" s="68">
        <f t="shared" ca="1" si="12"/>
        <v>0</v>
      </c>
      <c r="M57" s="68">
        <f t="shared" si="12"/>
        <v>0</v>
      </c>
      <c r="N57" s="68">
        <f t="shared" si="12"/>
        <v>0</v>
      </c>
      <c r="O57" s="68">
        <f t="shared" si="12"/>
        <v>0</v>
      </c>
    </row>
    <row r="58" spans="1:15" s="15" customFormat="1" ht="15.75" customHeight="1">
      <c r="A58" s="9"/>
      <c r="B58" s="46" t="str">
        <f>Contas!C57</f>
        <v>13.1.1</v>
      </c>
      <c r="C58" s="42" t="str">
        <f>VLOOKUP(B58,Contas!$C$4:$D$126,2,FALSE)</f>
        <v>DESPESAS COM PESSOAL</v>
      </c>
      <c r="D58" s="69">
        <f t="shared" ref="D58:O58" si="13">SUM(D59:D68)</f>
        <v>0</v>
      </c>
      <c r="E58" s="69">
        <f t="shared" si="13"/>
        <v>0</v>
      </c>
      <c r="F58" s="69">
        <f t="shared" si="13"/>
        <v>0</v>
      </c>
      <c r="G58" s="69">
        <f t="shared" si="13"/>
        <v>0</v>
      </c>
      <c r="H58" s="69">
        <f t="shared" si="13"/>
        <v>0</v>
      </c>
      <c r="I58" s="69">
        <f t="shared" si="13"/>
        <v>0</v>
      </c>
      <c r="J58" s="69">
        <f t="shared" si="13"/>
        <v>0</v>
      </c>
      <c r="K58" s="69">
        <f t="shared" si="13"/>
        <v>0</v>
      </c>
      <c r="L58" s="69">
        <f t="shared" ca="1" si="13"/>
        <v>0</v>
      </c>
      <c r="M58" s="69">
        <f t="shared" si="13"/>
        <v>0</v>
      </c>
      <c r="N58" s="69">
        <f t="shared" si="13"/>
        <v>0</v>
      </c>
      <c r="O58" s="69">
        <f t="shared" si="13"/>
        <v>0</v>
      </c>
    </row>
    <row r="59" spans="1:15" s="15" customFormat="1" ht="15.75" customHeight="1">
      <c r="A59" s="9"/>
      <c r="B59" s="46" t="str">
        <f>Contas!C58</f>
        <v>13.1.1.1</v>
      </c>
      <c r="C59" s="44">
        <f>VLOOKUP(B59,Contas!$C$4:$D$126,2,FALSE)</f>
        <v>0</v>
      </c>
      <c r="D59" s="76">
        <f>SUMIF(Lançamentos!$D$5:$D$44,DRE!$C59,Lançamentos!$G$5:$G$44)</f>
        <v>0</v>
      </c>
      <c r="E59" s="70">
        <f>SUMIF(Lançamentos!$L$5:$L$44,DRE!$C59,Lançamentos!$O$5:$O$44)</f>
        <v>0</v>
      </c>
      <c r="F59" s="70">
        <f>SUMIF(Lançamentos!$T$5:$T$44,DRE!$C59,Lançamentos!$W$5:$W$44)</f>
        <v>0</v>
      </c>
      <c r="G59" s="70">
        <f>SUMIF(Lançamentos!$AB$5:$AB$44,DRE!$C59,Lançamentos!$AE$5:$AE$44)</f>
        <v>0</v>
      </c>
      <c r="H59" s="70">
        <f>SUMIF(Lançamentos!$AJ$5:$AJ$44,DRE!$C59,Lançamentos!$AM$5:$AM$44)</f>
        <v>0</v>
      </c>
      <c r="I59" s="70">
        <f>SUMIF(Lançamentos!$AR$5:$AR$44,DRE!$C59,Lançamentos!$AU$5:$AU$44)</f>
        <v>0</v>
      </c>
      <c r="J59" s="70">
        <f>SUMIF(Lançamentos!$AR$5:$AR$44,DRE!$C59,Lançamentos!$AU$5:$AU$44)</f>
        <v>0</v>
      </c>
      <c r="K59" s="70">
        <f>SUMIF(Lançamentos!$BH$5:$BH$44,DRE!$C59,Lançamentos!$BK$5:$BK$44)</f>
        <v>0</v>
      </c>
      <c r="L59" s="70">
        <f ca="1">SUMIF(Lançamentos!$BH$5:$BP$44,DRE!$C59,Lançamentos!$BS$5:$BS$44)</f>
        <v>0</v>
      </c>
      <c r="M59" s="70">
        <f>SUMIF(Lançamentos!$BX$5:$BX$44,DRE!$C59,Lançamentos!$CA$5:$CA$44)</f>
        <v>0</v>
      </c>
      <c r="N59" s="70">
        <f>SUMIF(Lançamentos!$CF$5:$CF$44,DRE!$C59,Lançamentos!$CI$5:$CI$44)</f>
        <v>0</v>
      </c>
      <c r="O59" s="70">
        <f>SUMIF(Lançamentos!$CN$5:$CN$44,DRE!$C59,Lançamentos!$CQ$5:$CQ$44)</f>
        <v>0</v>
      </c>
    </row>
    <row r="60" spans="1:15" s="15" customFormat="1" ht="15.75" customHeight="1">
      <c r="A60" s="9"/>
      <c r="B60" s="46" t="str">
        <f>Contas!C59</f>
        <v>13.1.1.2</v>
      </c>
      <c r="C60" s="44">
        <f>VLOOKUP(B60,Contas!$C$4:$D$126,2,FALSE)</f>
        <v>0</v>
      </c>
      <c r="D60" s="76">
        <f>SUMIF(Lançamentos!$D$5:$D$44,DRE!$C60,Lançamentos!$G$5:$G$44)</f>
        <v>0</v>
      </c>
      <c r="E60" s="70">
        <f>SUMIF(Lançamentos!$L$5:$L$44,DRE!$C60,Lançamentos!$O$5:$O$44)</f>
        <v>0</v>
      </c>
      <c r="F60" s="70">
        <f>SUMIF(Lançamentos!$T$5:$T$44,DRE!$C60,Lançamentos!$W$5:$W$44)</f>
        <v>0</v>
      </c>
      <c r="G60" s="70">
        <f>SUMIF(Lançamentos!$AB$5:$AB$44,DRE!$C60,Lançamentos!$AE$5:$AE$44)</f>
        <v>0</v>
      </c>
      <c r="H60" s="70">
        <f>SUMIF(Lançamentos!$AJ$5:$AJ$44,DRE!$C60,Lançamentos!$AM$5:$AM$44)</f>
        <v>0</v>
      </c>
      <c r="I60" s="70">
        <f>SUMIF(Lançamentos!$AR$5:$AR$44,DRE!$C60,Lançamentos!$AU$5:$AU$44)</f>
        <v>0</v>
      </c>
      <c r="J60" s="70">
        <f>SUMIF(Lançamentos!$AR$5:$AR$44,DRE!$C60,Lançamentos!$AU$5:$AU$44)</f>
        <v>0</v>
      </c>
      <c r="K60" s="70">
        <f>SUMIF(Lançamentos!$BH$5:$BH$44,DRE!$C60,Lançamentos!$BK$5:$BK$44)</f>
        <v>0</v>
      </c>
      <c r="L60" s="70">
        <f ca="1">SUMIF(Lançamentos!$BH$5:$BP$44,DRE!$C60,Lançamentos!$BS$5:$BS$44)</f>
        <v>0</v>
      </c>
      <c r="M60" s="70">
        <f>SUMIF(Lançamentos!$BX$5:$BX$44,DRE!$C60,Lançamentos!$CA$5:$CA$44)</f>
        <v>0</v>
      </c>
      <c r="N60" s="70">
        <f>SUMIF(Lançamentos!$CF$5:$CF$44,DRE!$C60,Lançamentos!$CI$5:$CI$44)</f>
        <v>0</v>
      </c>
      <c r="O60" s="70">
        <f>SUMIF(Lançamentos!$CN$5:$CN$44,DRE!$C60,Lançamentos!$CQ$5:$CQ$44)</f>
        <v>0</v>
      </c>
    </row>
    <row r="61" spans="1:15" s="15" customFormat="1" ht="15.75" customHeight="1">
      <c r="A61" s="9"/>
      <c r="B61" s="46" t="str">
        <f>Contas!C60</f>
        <v>13.1.1.3</v>
      </c>
      <c r="C61" s="44">
        <f>VLOOKUP(B61,Contas!$C$4:$D$126,2,FALSE)</f>
        <v>0</v>
      </c>
      <c r="D61" s="76">
        <f>SUMIF(Lançamentos!$D$5:$D$44,DRE!$C61,Lançamentos!$G$5:$G$44)</f>
        <v>0</v>
      </c>
      <c r="E61" s="70">
        <f>SUMIF(Lançamentos!$L$5:$L$44,DRE!$C61,Lançamentos!$O$5:$O$44)</f>
        <v>0</v>
      </c>
      <c r="F61" s="70">
        <f>SUMIF(Lançamentos!$T$5:$T$44,DRE!$C61,Lançamentos!$W$5:$W$44)</f>
        <v>0</v>
      </c>
      <c r="G61" s="70">
        <f>SUMIF(Lançamentos!$AB$5:$AB$44,DRE!$C61,Lançamentos!$AE$5:$AE$44)</f>
        <v>0</v>
      </c>
      <c r="H61" s="70">
        <f>SUMIF(Lançamentos!$AJ$5:$AJ$44,DRE!$C61,Lançamentos!$AM$5:$AM$44)</f>
        <v>0</v>
      </c>
      <c r="I61" s="70">
        <f>SUMIF(Lançamentos!$AR$5:$AR$44,DRE!$C61,Lançamentos!$AU$5:$AU$44)</f>
        <v>0</v>
      </c>
      <c r="J61" s="70">
        <f>SUMIF(Lançamentos!$AR$5:$AR$44,DRE!$C61,Lançamentos!$AU$5:$AU$44)</f>
        <v>0</v>
      </c>
      <c r="K61" s="70">
        <f>SUMIF(Lançamentos!$BH$5:$BH$44,DRE!$C61,Lançamentos!$BK$5:$BK$44)</f>
        <v>0</v>
      </c>
      <c r="L61" s="70">
        <f ca="1">SUMIF(Lançamentos!$BH$5:$BP$44,DRE!$C61,Lançamentos!$BS$5:$BS$44)</f>
        <v>0</v>
      </c>
      <c r="M61" s="70">
        <f>SUMIF(Lançamentos!$BX$5:$BX$44,DRE!$C61,Lançamentos!$CA$5:$CA$44)</f>
        <v>0</v>
      </c>
      <c r="N61" s="70">
        <f>SUMIF(Lançamentos!$CF$5:$CF$44,DRE!$C61,Lançamentos!$CI$5:$CI$44)</f>
        <v>0</v>
      </c>
      <c r="O61" s="70">
        <f>SUMIF(Lançamentos!$CN$5:$CN$44,DRE!$C61,Lançamentos!$CQ$5:$CQ$44)</f>
        <v>0</v>
      </c>
    </row>
    <row r="62" spans="1:15" s="15" customFormat="1" ht="15.75" customHeight="1">
      <c r="A62" s="9"/>
      <c r="B62" s="46" t="str">
        <f>Contas!C61</f>
        <v>13.1.1.4</v>
      </c>
      <c r="C62" s="44">
        <f>VLOOKUP(B62,Contas!$C$4:$D$126,2,FALSE)</f>
        <v>0</v>
      </c>
      <c r="D62" s="76">
        <f>SUMIF(Lançamentos!$D$5:$D$44,DRE!$C62,Lançamentos!$G$5:$G$44)</f>
        <v>0</v>
      </c>
      <c r="E62" s="70">
        <f>SUMIF(Lançamentos!$L$5:$L$44,DRE!$C62,Lançamentos!$O$5:$O$44)</f>
        <v>0</v>
      </c>
      <c r="F62" s="70">
        <f>SUMIF(Lançamentos!$T$5:$T$44,DRE!$C62,Lançamentos!$W$5:$W$44)</f>
        <v>0</v>
      </c>
      <c r="G62" s="70">
        <f>SUMIF(Lançamentos!$AB$5:$AB$44,DRE!$C62,Lançamentos!$AE$5:$AE$44)</f>
        <v>0</v>
      </c>
      <c r="H62" s="70">
        <f>SUMIF(Lançamentos!$AJ$5:$AJ$44,DRE!$C62,Lançamentos!$AM$5:$AM$44)</f>
        <v>0</v>
      </c>
      <c r="I62" s="70">
        <f>SUMIF(Lançamentos!$AR$5:$AR$44,DRE!$C62,Lançamentos!$AU$5:$AU$44)</f>
        <v>0</v>
      </c>
      <c r="J62" s="70">
        <f>SUMIF(Lançamentos!$AR$5:$AR$44,DRE!$C62,Lançamentos!$AU$5:$AU$44)</f>
        <v>0</v>
      </c>
      <c r="K62" s="70">
        <f>SUMIF(Lançamentos!$BH$5:$BH$44,DRE!$C62,Lançamentos!$BK$5:$BK$44)</f>
        <v>0</v>
      </c>
      <c r="L62" s="70">
        <f ca="1">SUMIF(Lançamentos!$BH$5:$BP$44,DRE!$C62,Lançamentos!$BS$5:$BS$44)</f>
        <v>0</v>
      </c>
      <c r="M62" s="70">
        <f>SUMIF(Lançamentos!$BX$5:$BX$44,DRE!$C62,Lançamentos!$CA$5:$CA$44)</f>
        <v>0</v>
      </c>
      <c r="N62" s="70">
        <f>SUMIF(Lançamentos!$CF$5:$CF$44,DRE!$C62,Lançamentos!$CI$5:$CI$44)</f>
        <v>0</v>
      </c>
      <c r="O62" s="70">
        <f>SUMIF(Lançamentos!$CN$5:$CN$44,DRE!$C62,Lançamentos!$CQ$5:$CQ$44)</f>
        <v>0</v>
      </c>
    </row>
    <row r="63" spans="1:15" s="15" customFormat="1" ht="15.75" customHeight="1">
      <c r="A63" s="9"/>
      <c r="B63" s="46" t="str">
        <f>Contas!C62</f>
        <v>13.1.1.5</v>
      </c>
      <c r="C63" s="44">
        <f>VLOOKUP(B63,Contas!$C$4:$D$126,2,FALSE)</f>
        <v>0</v>
      </c>
      <c r="D63" s="76">
        <f>SUMIF(Lançamentos!$D$5:$D$44,DRE!$C63,Lançamentos!$G$5:$G$44)</f>
        <v>0</v>
      </c>
      <c r="E63" s="70">
        <f>SUMIF(Lançamentos!$L$5:$L$44,DRE!$C63,Lançamentos!$O$5:$O$44)</f>
        <v>0</v>
      </c>
      <c r="F63" s="70">
        <f>SUMIF(Lançamentos!$T$5:$T$44,DRE!$C63,Lançamentos!$W$5:$W$44)</f>
        <v>0</v>
      </c>
      <c r="G63" s="70">
        <f>SUMIF(Lançamentos!$AB$5:$AB$44,DRE!$C63,Lançamentos!$AE$5:$AE$44)</f>
        <v>0</v>
      </c>
      <c r="H63" s="70">
        <f>SUMIF(Lançamentos!$AJ$5:$AJ$44,DRE!$C63,Lançamentos!$AM$5:$AM$44)</f>
        <v>0</v>
      </c>
      <c r="I63" s="70">
        <f>SUMIF(Lançamentos!$AR$5:$AR$44,DRE!$C63,Lançamentos!$AU$5:$AU$44)</f>
        <v>0</v>
      </c>
      <c r="J63" s="70">
        <f>SUMIF(Lançamentos!$AR$5:$AR$44,DRE!$C63,Lançamentos!$AU$5:$AU$44)</f>
        <v>0</v>
      </c>
      <c r="K63" s="70">
        <f>SUMIF(Lançamentos!$BH$5:$BH$44,DRE!$C63,Lançamentos!$BK$5:$BK$44)</f>
        <v>0</v>
      </c>
      <c r="L63" s="70">
        <f ca="1">SUMIF(Lançamentos!$BH$5:$BP$44,DRE!$C63,Lançamentos!$BS$5:$BS$44)</f>
        <v>0</v>
      </c>
      <c r="M63" s="70">
        <f>SUMIF(Lançamentos!$BX$5:$BX$44,DRE!$C63,Lançamentos!$CA$5:$CA$44)</f>
        <v>0</v>
      </c>
      <c r="N63" s="70">
        <f>SUMIF(Lançamentos!$CF$5:$CF$44,DRE!$C63,Lançamentos!$CI$5:$CI$44)</f>
        <v>0</v>
      </c>
      <c r="O63" s="70">
        <f>SUMIF(Lançamentos!$CN$5:$CN$44,DRE!$C63,Lançamentos!$CQ$5:$CQ$44)</f>
        <v>0</v>
      </c>
    </row>
    <row r="64" spans="1:15" s="15" customFormat="1" ht="15.75" customHeight="1">
      <c r="A64" s="9"/>
      <c r="B64" s="46" t="str">
        <f>Contas!C63</f>
        <v>13.1.1.6</v>
      </c>
      <c r="C64" s="44">
        <f>VLOOKUP(B64,Contas!$C$4:$D$126,2,FALSE)</f>
        <v>0</v>
      </c>
      <c r="D64" s="76">
        <f>SUMIF(Lançamentos!$D$5:$D$44,DRE!$C64,Lançamentos!$G$5:$G$44)</f>
        <v>0</v>
      </c>
      <c r="E64" s="70">
        <f>SUMIF(Lançamentos!$L$5:$L$44,DRE!$C64,Lançamentos!$O$5:$O$44)</f>
        <v>0</v>
      </c>
      <c r="F64" s="70">
        <f>SUMIF(Lançamentos!$T$5:$T$44,DRE!$C64,Lançamentos!$W$5:$W$44)</f>
        <v>0</v>
      </c>
      <c r="G64" s="70">
        <f>SUMIF(Lançamentos!$AB$5:$AB$44,DRE!$C64,Lançamentos!$AE$5:$AE$44)</f>
        <v>0</v>
      </c>
      <c r="H64" s="70">
        <f>SUMIF(Lançamentos!$AJ$5:$AJ$44,DRE!$C64,Lançamentos!$AM$5:$AM$44)</f>
        <v>0</v>
      </c>
      <c r="I64" s="70">
        <f>SUMIF(Lançamentos!$AR$5:$AR$44,DRE!$C64,Lançamentos!$AU$5:$AU$44)</f>
        <v>0</v>
      </c>
      <c r="J64" s="70">
        <f>SUMIF(Lançamentos!$AR$5:$AR$44,DRE!$C64,Lançamentos!$AU$5:$AU$44)</f>
        <v>0</v>
      </c>
      <c r="K64" s="70">
        <f>SUMIF(Lançamentos!$BH$5:$BH$44,DRE!$C64,Lançamentos!$BK$5:$BK$44)</f>
        <v>0</v>
      </c>
      <c r="L64" s="70">
        <f ca="1">SUMIF(Lançamentos!$BH$5:$BP$44,DRE!$C64,Lançamentos!$BS$5:$BS$44)</f>
        <v>0</v>
      </c>
      <c r="M64" s="70">
        <f>SUMIF(Lançamentos!$BX$5:$BX$44,DRE!$C64,Lançamentos!$CA$5:$CA$44)</f>
        <v>0</v>
      </c>
      <c r="N64" s="70">
        <f>SUMIF(Lançamentos!$CF$5:$CF$44,DRE!$C64,Lançamentos!$CI$5:$CI$44)</f>
        <v>0</v>
      </c>
      <c r="O64" s="70">
        <f>SUMIF(Lançamentos!$CN$5:$CN$44,DRE!$C64,Lançamentos!$CQ$5:$CQ$44)</f>
        <v>0</v>
      </c>
    </row>
    <row r="65" spans="1:15" s="15" customFormat="1" ht="15.75" customHeight="1">
      <c r="A65" s="9"/>
      <c r="B65" s="46" t="str">
        <f>Contas!C64</f>
        <v>13.1.1.7</v>
      </c>
      <c r="C65" s="44">
        <f>VLOOKUP(B65,Contas!$C$4:$D$126,2,FALSE)</f>
        <v>0</v>
      </c>
      <c r="D65" s="76">
        <f>SUMIF(Lançamentos!$D$5:$D$44,DRE!$C65,Lançamentos!$G$5:$G$44)</f>
        <v>0</v>
      </c>
      <c r="E65" s="70">
        <f>SUMIF(Lançamentos!$L$5:$L$44,DRE!$C65,Lançamentos!$O$5:$O$44)</f>
        <v>0</v>
      </c>
      <c r="F65" s="70">
        <f>SUMIF(Lançamentos!$T$5:$T$44,DRE!$C65,Lançamentos!$W$5:$W$44)</f>
        <v>0</v>
      </c>
      <c r="G65" s="70">
        <f>SUMIF(Lançamentos!$AB$5:$AB$44,DRE!$C65,Lançamentos!$AE$5:$AE$44)</f>
        <v>0</v>
      </c>
      <c r="H65" s="70">
        <f>SUMIF(Lançamentos!$AJ$5:$AJ$44,DRE!$C65,Lançamentos!$AM$5:$AM$44)</f>
        <v>0</v>
      </c>
      <c r="I65" s="70">
        <f>SUMIF(Lançamentos!$AR$5:$AR$44,DRE!$C65,Lançamentos!$AU$5:$AU$44)</f>
        <v>0</v>
      </c>
      <c r="J65" s="70">
        <f>SUMIF(Lançamentos!$AR$5:$AR$44,DRE!$C65,Lançamentos!$AU$5:$AU$44)</f>
        <v>0</v>
      </c>
      <c r="K65" s="70">
        <f>SUMIF(Lançamentos!$BH$5:$BH$44,DRE!$C65,Lançamentos!$BK$5:$BK$44)</f>
        <v>0</v>
      </c>
      <c r="L65" s="70">
        <f ca="1">SUMIF(Lançamentos!$BH$5:$BP$44,DRE!$C65,Lançamentos!$BS$5:$BS$44)</f>
        <v>0</v>
      </c>
      <c r="M65" s="70">
        <f>SUMIF(Lançamentos!$BX$5:$BX$44,DRE!$C65,Lançamentos!$CA$5:$CA$44)</f>
        <v>0</v>
      </c>
      <c r="N65" s="70">
        <f>SUMIF(Lançamentos!$CF$5:$CF$44,DRE!$C65,Lançamentos!$CI$5:$CI$44)</f>
        <v>0</v>
      </c>
      <c r="O65" s="70">
        <f>SUMIF(Lançamentos!$CN$5:$CN$44,DRE!$C65,Lançamentos!$CQ$5:$CQ$44)</f>
        <v>0</v>
      </c>
    </row>
    <row r="66" spans="1:15" s="15" customFormat="1" ht="15.75" customHeight="1">
      <c r="A66" s="9"/>
      <c r="B66" s="46" t="str">
        <f>Contas!C65</f>
        <v>13.1.1.8</v>
      </c>
      <c r="C66" s="44">
        <f>VLOOKUP(B66,Contas!$C$4:$D$126,2,FALSE)</f>
        <v>0</v>
      </c>
      <c r="D66" s="76">
        <f>SUMIF(Lançamentos!$D$5:$D$44,DRE!$C66,Lançamentos!$G$5:$G$44)</f>
        <v>0</v>
      </c>
      <c r="E66" s="70">
        <f>SUMIF(Lançamentos!$L$5:$L$44,DRE!$C66,Lançamentos!$O$5:$O$44)</f>
        <v>0</v>
      </c>
      <c r="F66" s="70">
        <f>SUMIF(Lançamentos!$T$5:$T$44,DRE!$C66,Lançamentos!$W$5:$W$44)</f>
        <v>0</v>
      </c>
      <c r="G66" s="70">
        <f>SUMIF(Lançamentos!$AB$5:$AB$44,DRE!$C66,Lançamentos!$AE$5:$AE$44)</f>
        <v>0</v>
      </c>
      <c r="H66" s="70">
        <f>SUMIF(Lançamentos!$AJ$5:$AJ$44,DRE!$C66,Lançamentos!$AM$5:$AM$44)</f>
        <v>0</v>
      </c>
      <c r="I66" s="70">
        <f>SUMIF(Lançamentos!$AR$5:$AR$44,DRE!$C66,Lançamentos!$AU$5:$AU$44)</f>
        <v>0</v>
      </c>
      <c r="J66" s="70">
        <f>SUMIF(Lançamentos!$AR$5:$AR$44,DRE!$C66,Lançamentos!$AU$5:$AU$44)</f>
        <v>0</v>
      </c>
      <c r="K66" s="70">
        <f>SUMIF(Lançamentos!$BH$5:$BH$44,DRE!$C66,Lançamentos!$BK$5:$BK$44)</f>
        <v>0</v>
      </c>
      <c r="L66" s="70">
        <f ca="1">SUMIF(Lançamentos!$BH$5:$BP$44,DRE!$C66,Lançamentos!$BS$5:$BS$44)</f>
        <v>0</v>
      </c>
      <c r="M66" s="70">
        <f>SUMIF(Lançamentos!$BX$5:$BX$44,DRE!$C66,Lançamentos!$CA$5:$CA$44)</f>
        <v>0</v>
      </c>
      <c r="N66" s="70">
        <f>SUMIF(Lançamentos!$CF$5:$CF$44,DRE!$C66,Lançamentos!$CI$5:$CI$44)</f>
        <v>0</v>
      </c>
      <c r="O66" s="70">
        <f>SUMIF(Lançamentos!$CN$5:$CN$44,DRE!$C66,Lançamentos!$CQ$5:$CQ$44)</f>
        <v>0</v>
      </c>
    </row>
    <row r="67" spans="1:15" s="3" customFormat="1" ht="15.75" customHeight="1">
      <c r="B67" s="46" t="str">
        <f>Contas!C66</f>
        <v>13.1.1.9</v>
      </c>
      <c r="C67" s="44">
        <f>VLOOKUP(B67,Contas!$C$4:$D$126,2,FALSE)</f>
        <v>0</v>
      </c>
      <c r="D67" s="76">
        <f>SUMIF(Lançamentos!$D$5:$D$44,DRE!$C67,Lançamentos!$G$5:$G$44)</f>
        <v>0</v>
      </c>
      <c r="E67" s="70">
        <f>SUMIF(Lançamentos!$L$5:$L$44,DRE!$C67,Lançamentos!$O$5:$O$44)</f>
        <v>0</v>
      </c>
      <c r="F67" s="70">
        <f>SUMIF(Lançamentos!$T$5:$T$44,DRE!$C67,Lançamentos!$W$5:$W$44)</f>
        <v>0</v>
      </c>
      <c r="G67" s="70">
        <f>SUMIF(Lançamentos!$AB$5:$AB$44,DRE!$C67,Lançamentos!$AE$5:$AE$44)</f>
        <v>0</v>
      </c>
      <c r="H67" s="70">
        <f>SUMIF(Lançamentos!$AJ$5:$AJ$44,DRE!$C67,Lançamentos!$AM$5:$AM$44)</f>
        <v>0</v>
      </c>
      <c r="I67" s="70">
        <f>SUMIF(Lançamentos!$AR$5:$AR$44,DRE!$C67,Lançamentos!$AU$5:$AU$44)</f>
        <v>0</v>
      </c>
      <c r="J67" s="70">
        <f>SUMIF(Lançamentos!$AR$5:$AR$44,DRE!$C67,Lançamentos!$AU$5:$AU$44)</f>
        <v>0</v>
      </c>
      <c r="K67" s="70">
        <f>SUMIF(Lançamentos!$BH$5:$BH$44,DRE!$C67,Lançamentos!$BK$5:$BK$44)</f>
        <v>0</v>
      </c>
      <c r="L67" s="70">
        <f ca="1">SUMIF(Lançamentos!$BH$5:$BP$44,DRE!$C67,Lançamentos!$BS$5:$BS$44)</f>
        <v>0</v>
      </c>
      <c r="M67" s="70">
        <f>SUMIF(Lançamentos!$BX$5:$BX$44,DRE!$C67,Lançamentos!$CA$5:$CA$44)</f>
        <v>0</v>
      </c>
      <c r="N67" s="70">
        <f>SUMIF(Lançamentos!$CF$5:$CF$44,DRE!$C67,Lançamentos!$CI$5:$CI$44)</f>
        <v>0</v>
      </c>
      <c r="O67" s="70">
        <f>SUMIF(Lançamentos!$CN$5:$CN$44,DRE!$C67,Lançamentos!$CQ$5:$CQ$44)</f>
        <v>0</v>
      </c>
    </row>
    <row r="68" spans="1:15" s="4" customFormat="1" ht="15.75" customHeight="1">
      <c r="B68" s="46" t="str">
        <f>Contas!C67</f>
        <v>13.1.1.10</v>
      </c>
      <c r="C68" s="44">
        <f>VLOOKUP(B68,Contas!$C$4:$D$126,2,FALSE)</f>
        <v>0</v>
      </c>
      <c r="D68" s="76">
        <f>SUMIF(Lançamentos!$D$5:$D$44,DRE!$C68,Lançamentos!$G$5:$G$44)</f>
        <v>0</v>
      </c>
      <c r="E68" s="70">
        <f>SUMIF(Lançamentos!$L$5:$L$44,DRE!$C68,Lançamentos!$O$5:$O$44)</f>
        <v>0</v>
      </c>
      <c r="F68" s="70">
        <f>SUMIF(Lançamentos!$T$5:$T$44,DRE!$C68,Lançamentos!$W$5:$W$44)</f>
        <v>0</v>
      </c>
      <c r="G68" s="70">
        <f>SUMIF(Lançamentos!$AB$5:$AB$44,DRE!$C68,Lançamentos!$AE$5:$AE$44)</f>
        <v>0</v>
      </c>
      <c r="H68" s="70">
        <f>SUMIF(Lançamentos!$AJ$5:$AJ$44,DRE!$C68,Lançamentos!$AM$5:$AM$44)</f>
        <v>0</v>
      </c>
      <c r="I68" s="70">
        <f>SUMIF(Lançamentos!$AR$5:$AR$44,DRE!$C68,Lançamentos!$AU$5:$AU$44)</f>
        <v>0</v>
      </c>
      <c r="J68" s="70">
        <f>SUMIF(Lançamentos!$AR$5:$AR$44,DRE!$C68,Lançamentos!$AU$5:$AU$44)</f>
        <v>0</v>
      </c>
      <c r="K68" s="70">
        <f>SUMIF(Lançamentos!$BH$5:$BH$44,DRE!$C68,Lançamentos!$BK$5:$BK$44)</f>
        <v>0</v>
      </c>
      <c r="L68" s="70">
        <f ca="1">SUMIF(Lançamentos!$BH$5:$BP$44,DRE!$C68,Lançamentos!$BS$5:$BS$44)</f>
        <v>0</v>
      </c>
      <c r="M68" s="70">
        <f>SUMIF(Lançamentos!$BX$5:$BX$44,DRE!$C68,Lançamentos!$CA$5:$CA$44)</f>
        <v>0</v>
      </c>
      <c r="N68" s="70">
        <f>SUMIF(Lançamentos!$CF$5:$CF$44,DRE!$C68,Lançamentos!$CI$5:$CI$44)</f>
        <v>0</v>
      </c>
      <c r="O68" s="70">
        <f>SUMIF(Lançamentos!$CN$5:$CN$44,DRE!$C68,Lançamentos!$CQ$5:$CQ$44)</f>
        <v>0</v>
      </c>
    </row>
    <row r="69" spans="1:15" s="18" customFormat="1" ht="15.75" customHeight="1">
      <c r="B69" s="46" t="str">
        <f>Contas!C68</f>
        <v>13.1.2</v>
      </c>
      <c r="C69" s="42" t="str">
        <f>VLOOKUP(B69,Contas!$C$4:$D$126,2,FALSE)</f>
        <v>DESPESAS OPERACIONAIS</v>
      </c>
      <c r="D69" s="69">
        <f t="shared" ref="D69:O69" si="14">SUM(D70:D79)</f>
        <v>0</v>
      </c>
      <c r="E69" s="69">
        <f t="shared" si="14"/>
        <v>0</v>
      </c>
      <c r="F69" s="69">
        <f t="shared" si="14"/>
        <v>0</v>
      </c>
      <c r="G69" s="69">
        <f t="shared" si="14"/>
        <v>0</v>
      </c>
      <c r="H69" s="69">
        <f t="shared" si="14"/>
        <v>0</v>
      </c>
      <c r="I69" s="69">
        <f t="shared" si="14"/>
        <v>0</v>
      </c>
      <c r="J69" s="69">
        <f t="shared" si="14"/>
        <v>0</v>
      </c>
      <c r="K69" s="69">
        <f t="shared" si="14"/>
        <v>0</v>
      </c>
      <c r="L69" s="69">
        <f t="shared" ca="1" si="14"/>
        <v>0</v>
      </c>
      <c r="M69" s="69">
        <f t="shared" si="14"/>
        <v>0</v>
      </c>
      <c r="N69" s="69">
        <f t="shared" si="14"/>
        <v>0</v>
      </c>
      <c r="O69" s="69">
        <f t="shared" si="14"/>
        <v>0</v>
      </c>
    </row>
    <row r="70" spans="1:15" s="4" customFormat="1" ht="15.75" customHeight="1">
      <c r="B70" s="46" t="str">
        <f>Contas!C69</f>
        <v>13.1.2.1</v>
      </c>
      <c r="C70" s="44">
        <f>VLOOKUP(B70,Contas!$C$4:$D$126,2,FALSE)</f>
        <v>0</v>
      </c>
      <c r="D70" s="76">
        <f>SUMIF(Lançamentos!$D$5:$D$44,DRE!$C70,Lançamentos!$G$5:$G$44)</f>
        <v>0</v>
      </c>
      <c r="E70" s="70">
        <f>SUMIF(Lançamentos!$L$5:$L$44,DRE!$C70,Lançamentos!$O$5:$O$44)</f>
        <v>0</v>
      </c>
      <c r="F70" s="70">
        <f>SUMIF(Lançamentos!$T$5:$T$44,DRE!$C70,Lançamentos!$W$5:$W$44)</f>
        <v>0</v>
      </c>
      <c r="G70" s="70">
        <f>SUMIF(Lançamentos!$AB$5:$AB$44,DRE!$C70,Lançamentos!$AE$5:$AE$44)</f>
        <v>0</v>
      </c>
      <c r="H70" s="70">
        <f>SUMIF(Lançamentos!$AJ$5:$AJ$44,DRE!$C70,Lançamentos!$AM$5:$AM$44)</f>
        <v>0</v>
      </c>
      <c r="I70" s="70">
        <f>SUMIF(Lançamentos!$AR$5:$AR$44,DRE!$C70,Lançamentos!$AU$5:$AU$44)</f>
        <v>0</v>
      </c>
      <c r="J70" s="70">
        <f>SUMIF(Lançamentos!$AR$5:$AR$44,DRE!$C70,Lançamentos!$AU$5:$AU$44)</f>
        <v>0</v>
      </c>
      <c r="K70" s="70">
        <f>SUMIF(Lançamentos!$BH$5:$BH$44,DRE!$C70,Lançamentos!$BK$5:$BK$44)</f>
        <v>0</v>
      </c>
      <c r="L70" s="70">
        <f ca="1">SUMIF(Lançamentos!$BH$5:$BP$44,DRE!$C70,Lançamentos!$BS$5:$BS$44)</f>
        <v>0</v>
      </c>
      <c r="M70" s="70">
        <f>SUMIF(Lançamentos!$BX$5:$BX$44,DRE!$C70,Lançamentos!$CA$5:$CA$44)</f>
        <v>0</v>
      </c>
      <c r="N70" s="70">
        <f>SUMIF(Lançamentos!$CF$5:$CF$44,DRE!$C70,Lançamentos!$CI$5:$CI$44)</f>
        <v>0</v>
      </c>
      <c r="O70" s="70">
        <f>SUMIF(Lançamentos!$CN$5:$CN$44,DRE!$C70,Lançamentos!$CQ$5:$CQ$44)</f>
        <v>0</v>
      </c>
    </row>
    <row r="71" spans="1:15" s="4" customFormat="1" ht="15.75" customHeight="1">
      <c r="B71" s="46" t="str">
        <f>Contas!C70</f>
        <v>13.1.2.2</v>
      </c>
      <c r="C71" s="44">
        <f>VLOOKUP(B71,Contas!$C$4:$D$126,2,FALSE)</f>
        <v>0</v>
      </c>
      <c r="D71" s="76">
        <f>SUMIF(Lançamentos!$D$5:$D$44,DRE!$C71,Lançamentos!$G$5:$G$44)</f>
        <v>0</v>
      </c>
      <c r="E71" s="70">
        <f>SUMIF(Lançamentos!$L$5:$L$44,DRE!$C71,Lançamentos!$O$5:$O$44)</f>
        <v>0</v>
      </c>
      <c r="F71" s="70">
        <f>SUMIF(Lançamentos!$T$5:$T$44,DRE!$C71,Lançamentos!$W$5:$W$44)</f>
        <v>0</v>
      </c>
      <c r="G71" s="70">
        <f>SUMIF(Lançamentos!$AB$5:$AB$44,DRE!$C71,Lançamentos!$AE$5:$AE$44)</f>
        <v>0</v>
      </c>
      <c r="H71" s="70">
        <f>SUMIF(Lançamentos!$AJ$5:$AJ$44,DRE!$C71,Lançamentos!$AM$5:$AM$44)</f>
        <v>0</v>
      </c>
      <c r="I71" s="70">
        <f>SUMIF(Lançamentos!$AR$5:$AR$44,DRE!$C71,Lançamentos!$AU$5:$AU$44)</f>
        <v>0</v>
      </c>
      <c r="J71" s="70">
        <f>SUMIF(Lançamentos!$AR$5:$AR$44,DRE!$C71,Lançamentos!$AU$5:$AU$44)</f>
        <v>0</v>
      </c>
      <c r="K71" s="70">
        <f>SUMIF(Lançamentos!$BH$5:$BH$44,DRE!$C71,Lançamentos!$BK$5:$BK$44)</f>
        <v>0</v>
      </c>
      <c r="L71" s="70">
        <f ca="1">SUMIF(Lançamentos!$BH$5:$BP$44,DRE!$C71,Lançamentos!$BS$5:$BS$44)</f>
        <v>0</v>
      </c>
      <c r="M71" s="70">
        <f>SUMIF(Lançamentos!$BX$5:$BX$44,DRE!$C71,Lançamentos!$CA$5:$CA$44)</f>
        <v>0</v>
      </c>
      <c r="N71" s="70">
        <f>SUMIF(Lançamentos!$CF$5:$CF$44,DRE!$C71,Lançamentos!$CI$5:$CI$44)</f>
        <v>0</v>
      </c>
      <c r="O71" s="70">
        <f>SUMIF(Lançamentos!$CN$5:$CN$44,DRE!$C71,Lançamentos!$CQ$5:$CQ$44)</f>
        <v>0</v>
      </c>
    </row>
    <row r="72" spans="1:15" s="4" customFormat="1" ht="15.75" customHeight="1">
      <c r="B72" s="46" t="str">
        <f>Contas!C71</f>
        <v>13.1.2.3</v>
      </c>
      <c r="C72" s="44">
        <f>VLOOKUP(B72,Contas!$C$4:$D$126,2,FALSE)</f>
        <v>0</v>
      </c>
      <c r="D72" s="76">
        <f>SUMIF(Lançamentos!$D$5:$D$44,DRE!$C72,Lançamentos!$G$5:$G$44)</f>
        <v>0</v>
      </c>
      <c r="E72" s="70">
        <f>SUMIF(Lançamentos!$L$5:$L$44,DRE!$C72,Lançamentos!$O$5:$O$44)</f>
        <v>0</v>
      </c>
      <c r="F72" s="70">
        <f>SUMIF(Lançamentos!$T$5:$T$44,DRE!$C72,Lançamentos!$W$5:$W$44)</f>
        <v>0</v>
      </c>
      <c r="G72" s="70">
        <f>SUMIF(Lançamentos!$AB$5:$AB$44,DRE!$C72,Lançamentos!$AE$5:$AE$44)</f>
        <v>0</v>
      </c>
      <c r="H72" s="70">
        <f>SUMIF(Lançamentos!$AJ$5:$AJ$44,DRE!$C72,Lançamentos!$AM$5:$AM$44)</f>
        <v>0</v>
      </c>
      <c r="I72" s="70">
        <f>SUMIF(Lançamentos!$AR$5:$AR$44,DRE!$C72,Lançamentos!$AU$5:$AU$44)</f>
        <v>0</v>
      </c>
      <c r="J72" s="70">
        <f>SUMIF(Lançamentos!$AR$5:$AR$44,DRE!$C72,Lançamentos!$AU$5:$AU$44)</f>
        <v>0</v>
      </c>
      <c r="K72" s="70">
        <f>SUMIF(Lançamentos!$BH$5:$BH$44,DRE!$C72,Lançamentos!$BK$5:$BK$44)</f>
        <v>0</v>
      </c>
      <c r="L72" s="70">
        <f ca="1">SUMIF(Lançamentos!$BH$5:$BP$44,DRE!$C72,Lançamentos!$BS$5:$BS$44)</f>
        <v>0</v>
      </c>
      <c r="M72" s="70">
        <f>SUMIF(Lançamentos!$BX$5:$BX$44,DRE!$C72,Lançamentos!$CA$5:$CA$44)</f>
        <v>0</v>
      </c>
      <c r="N72" s="70">
        <f>SUMIF(Lançamentos!$CF$5:$CF$44,DRE!$C72,Lançamentos!$CI$5:$CI$44)</f>
        <v>0</v>
      </c>
      <c r="O72" s="70">
        <f>SUMIF(Lançamentos!$CN$5:$CN$44,DRE!$C72,Lançamentos!$CQ$5:$CQ$44)</f>
        <v>0</v>
      </c>
    </row>
    <row r="73" spans="1:15" s="4" customFormat="1" ht="15.75" customHeight="1">
      <c r="B73" s="46" t="str">
        <f>Contas!C72</f>
        <v>13.1.2.4</v>
      </c>
      <c r="C73" s="44">
        <f>VLOOKUP(B73,Contas!$C$4:$D$126,2,FALSE)</f>
        <v>0</v>
      </c>
      <c r="D73" s="76">
        <f>SUMIF(Lançamentos!$D$5:$D$44,DRE!$C73,Lançamentos!$G$5:$G$44)</f>
        <v>0</v>
      </c>
      <c r="E73" s="70">
        <f>SUMIF(Lançamentos!$L$5:$L$44,DRE!$C73,Lançamentos!$O$5:$O$44)</f>
        <v>0</v>
      </c>
      <c r="F73" s="70">
        <f>SUMIF(Lançamentos!$T$5:$T$44,DRE!$C73,Lançamentos!$W$5:$W$44)</f>
        <v>0</v>
      </c>
      <c r="G73" s="70">
        <f>SUMIF(Lançamentos!$AB$5:$AB$44,DRE!$C73,Lançamentos!$AE$5:$AE$44)</f>
        <v>0</v>
      </c>
      <c r="H73" s="70">
        <f>SUMIF(Lançamentos!$AJ$5:$AJ$44,DRE!$C73,Lançamentos!$AM$5:$AM$44)</f>
        <v>0</v>
      </c>
      <c r="I73" s="70">
        <f>SUMIF(Lançamentos!$AR$5:$AR$44,DRE!$C73,Lançamentos!$AU$5:$AU$44)</f>
        <v>0</v>
      </c>
      <c r="J73" s="70">
        <f>SUMIF(Lançamentos!$AR$5:$AR$44,DRE!$C73,Lançamentos!$AU$5:$AU$44)</f>
        <v>0</v>
      </c>
      <c r="K73" s="70">
        <f>SUMIF(Lançamentos!$BH$5:$BH$44,DRE!$C73,Lançamentos!$BK$5:$BK$44)</f>
        <v>0</v>
      </c>
      <c r="L73" s="70">
        <f ca="1">SUMIF(Lançamentos!$BH$5:$BP$44,DRE!$C73,Lançamentos!$BS$5:$BS$44)</f>
        <v>0</v>
      </c>
      <c r="M73" s="70">
        <f>SUMIF(Lançamentos!$BX$5:$BX$44,DRE!$C73,Lançamentos!$CA$5:$CA$44)</f>
        <v>0</v>
      </c>
      <c r="N73" s="70">
        <f>SUMIF(Lançamentos!$CF$5:$CF$44,DRE!$C73,Lançamentos!$CI$5:$CI$44)</f>
        <v>0</v>
      </c>
      <c r="O73" s="70">
        <f>SUMIF(Lançamentos!$CN$5:$CN$44,DRE!$C73,Lançamentos!$CQ$5:$CQ$44)</f>
        <v>0</v>
      </c>
    </row>
    <row r="74" spans="1:15" s="4" customFormat="1" ht="15.75" customHeight="1">
      <c r="B74" s="46" t="str">
        <f>Contas!C73</f>
        <v>13.1.2.5</v>
      </c>
      <c r="C74" s="44">
        <f>VLOOKUP(B74,Contas!$C$4:$D$126,2,FALSE)</f>
        <v>0</v>
      </c>
      <c r="D74" s="76">
        <f>SUMIF(Lançamentos!$D$5:$D$44,DRE!$C74,Lançamentos!$G$5:$G$44)</f>
        <v>0</v>
      </c>
      <c r="E74" s="70">
        <f>SUMIF(Lançamentos!$L$5:$L$44,DRE!$C74,Lançamentos!$O$5:$O$44)</f>
        <v>0</v>
      </c>
      <c r="F74" s="70">
        <f>SUMIF(Lançamentos!$T$5:$T$44,DRE!$C74,Lançamentos!$W$5:$W$44)</f>
        <v>0</v>
      </c>
      <c r="G74" s="70">
        <f>SUMIF(Lançamentos!$AB$5:$AB$44,DRE!$C74,Lançamentos!$AE$5:$AE$44)</f>
        <v>0</v>
      </c>
      <c r="H74" s="70">
        <f>SUMIF(Lançamentos!$AJ$5:$AJ$44,DRE!$C74,Lançamentos!$AM$5:$AM$44)</f>
        <v>0</v>
      </c>
      <c r="I74" s="70">
        <f>SUMIF(Lançamentos!$AR$5:$AR$44,DRE!$C74,Lançamentos!$AU$5:$AU$44)</f>
        <v>0</v>
      </c>
      <c r="J74" s="70">
        <f>SUMIF(Lançamentos!$AR$5:$AR$44,DRE!$C74,Lançamentos!$AU$5:$AU$44)</f>
        <v>0</v>
      </c>
      <c r="K74" s="70">
        <f>SUMIF(Lançamentos!$BH$5:$BH$44,DRE!$C74,Lançamentos!$BK$5:$BK$44)</f>
        <v>0</v>
      </c>
      <c r="L74" s="70">
        <f ca="1">SUMIF(Lançamentos!$BH$5:$BP$44,DRE!$C74,Lançamentos!$BS$5:$BS$44)</f>
        <v>0</v>
      </c>
      <c r="M74" s="70">
        <f>SUMIF(Lançamentos!$BX$5:$BX$44,DRE!$C74,Lançamentos!$CA$5:$CA$44)</f>
        <v>0</v>
      </c>
      <c r="N74" s="70">
        <f>SUMIF(Lançamentos!$CF$5:$CF$44,DRE!$C74,Lançamentos!$CI$5:$CI$44)</f>
        <v>0</v>
      </c>
      <c r="O74" s="70">
        <f>SUMIF(Lançamentos!$CN$5:$CN$44,DRE!$C74,Lançamentos!$CQ$5:$CQ$44)</f>
        <v>0</v>
      </c>
    </row>
    <row r="75" spans="1:15" s="4" customFormat="1" ht="15.75" customHeight="1">
      <c r="B75" s="46" t="str">
        <f>Contas!C74</f>
        <v>13.1.2.6</v>
      </c>
      <c r="C75" s="44">
        <f>VLOOKUP(B75,Contas!$C$4:$D$126,2,FALSE)</f>
        <v>0</v>
      </c>
      <c r="D75" s="76">
        <f>SUMIF(Lançamentos!$D$5:$D$44,DRE!$C75,Lançamentos!$G$5:$G$44)</f>
        <v>0</v>
      </c>
      <c r="E75" s="70">
        <f>SUMIF(Lançamentos!$L$5:$L$44,DRE!$C75,Lançamentos!$O$5:$O$44)</f>
        <v>0</v>
      </c>
      <c r="F75" s="70">
        <f>SUMIF(Lançamentos!$T$5:$T$44,DRE!$C75,Lançamentos!$W$5:$W$44)</f>
        <v>0</v>
      </c>
      <c r="G75" s="70">
        <f>SUMIF(Lançamentos!$AB$5:$AB$44,DRE!$C75,Lançamentos!$AE$5:$AE$44)</f>
        <v>0</v>
      </c>
      <c r="H75" s="70">
        <f>SUMIF(Lançamentos!$AJ$5:$AJ$44,DRE!$C75,Lançamentos!$AM$5:$AM$44)</f>
        <v>0</v>
      </c>
      <c r="I75" s="70">
        <f>SUMIF(Lançamentos!$AR$5:$AR$44,DRE!$C75,Lançamentos!$AU$5:$AU$44)</f>
        <v>0</v>
      </c>
      <c r="J75" s="70">
        <f>SUMIF(Lançamentos!$AR$5:$AR$44,DRE!$C75,Lançamentos!$AU$5:$AU$44)</f>
        <v>0</v>
      </c>
      <c r="K75" s="70">
        <f>SUMIF(Lançamentos!$BH$5:$BH$44,DRE!$C75,Lançamentos!$BK$5:$BK$44)</f>
        <v>0</v>
      </c>
      <c r="L75" s="70">
        <f ca="1">SUMIF(Lançamentos!$BH$5:$BP$44,DRE!$C75,Lançamentos!$BS$5:$BS$44)</f>
        <v>0</v>
      </c>
      <c r="M75" s="70">
        <f>SUMIF(Lançamentos!$BX$5:$BX$44,DRE!$C75,Lançamentos!$CA$5:$CA$44)</f>
        <v>0</v>
      </c>
      <c r="N75" s="70">
        <f>SUMIF(Lançamentos!$CF$5:$CF$44,DRE!$C75,Lançamentos!$CI$5:$CI$44)</f>
        <v>0</v>
      </c>
      <c r="O75" s="70">
        <f>SUMIF(Lançamentos!$CN$5:$CN$44,DRE!$C75,Lançamentos!$CQ$5:$CQ$44)</f>
        <v>0</v>
      </c>
    </row>
    <row r="76" spans="1:15" s="4" customFormat="1" ht="15.75" customHeight="1">
      <c r="B76" s="46" t="str">
        <f>Contas!C75</f>
        <v>13.1.2.7</v>
      </c>
      <c r="C76" s="44">
        <f>VLOOKUP(B76,Contas!$C$4:$D$126,2,FALSE)</f>
        <v>0</v>
      </c>
      <c r="D76" s="76">
        <f>SUMIF(Lançamentos!$D$5:$D$44,DRE!$C76,Lançamentos!$G$5:$G$44)</f>
        <v>0</v>
      </c>
      <c r="E76" s="70">
        <f>SUMIF(Lançamentos!$L$5:$L$44,DRE!$C76,Lançamentos!$O$5:$O$44)</f>
        <v>0</v>
      </c>
      <c r="F76" s="70">
        <f>SUMIF(Lançamentos!$T$5:$T$44,DRE!$C76,Lançamentos!$W$5:$W$44)</f>
        <v>0</v>
      </c>
      <c r="G76" s="70">
        <f>SUMIF(Lançamentos!$AB$5:$AB$44,DRE!$C76,Lançamentos!$AE$5:$AE$44)</f>
        <v>0</v>
      </c>
      <c r="H76" s="70">
        <f>SUMIF(Lançamentos!$AJ$5:$AJ$44,DRE!$C76,Lançamentos!$AM$5:$AM$44)</f>
        <v>0</v>
      </c>
      <c r="I76" s="70">
        <f>SUMIF(Lançamentos!$AR$5:$AR$44,DRE!$C76,Lançamentos!$AU$5:$AU$44)</f>
        <v>0</v>
      </c>
      <c r="J76" s="70">
        <f>SUMIF(Lançamentos!$AR$5:$AR$44,DRE!$C76,Lançamentos!$AU$5:$AU$44)</f>
        <v>0</v>
      </c>
      <c r="K76" s="70">
        <f>SUMIF(Lançamentos!$BH$5:$BH$44,DRE!$C76,Lançamentos!$BK$5:$BK$44)</f>
        <v>0</v>
      </c>
      <c r="L76" s="70">
        <f ca="1">SUMIF(Lançamentos!$BH$5:$BP$44,DRE!$C76,Lançamentos!$BS$5:$BS$44)</f>
        <v>0</v>
      </c>
      <c r="M76" s="70">
        <f>SUMIF(Lançamentos!$BX$5:$BX$44,DRE!$C76,Lançamentos!$CA$5:$CA$44)</f>
        <v>0</v>
      </c>
      <c r="N76" s="70">
        <f>SUMIF(Lançamentos!$CF$5:$CF$44,DRE!$C76,Lançamentos!$CI$5:$CI$44)</f>
        <v>0</v>
      </c>
      <c r="O76" s="70">
        <f>SUMIF(Lançamentos!$CN$5:$CN$44,DRE!$C76,Lançamentos!$CQ$5:$CQ$44)</f>
        <v>0</v>
      </c>
    </row>
    <row r="77" spans="1:15" s="4" customFormat="1" ht="15.75" customHeight="1">
      <c r="B77" s="46" t="str">
        <f>Contas!C76</f>
        <v>13.1.2.8</v>
      </c>
      <c r="C77" s="44">
        <f>VLOOKUP(B77,Contas!$C$4:$D$126,2,FALSE)</f>
        <v>0</v>
      </c>
      <c r="D77" s="76">
        <f>SUMIF(Lançamentos!$D$5:$D$44,DRE!$C77,Lançamentos!$G$5:$G$44)</f>
        <v>0</v>
      </c>
      <c r="E77" s="70">
        <f>SUMIF(Lançamentos!$L$5:$L$44,DRE!$C77,Lançamentos!$O$5:$O$44)</f>
        <v>0</v>
      </c>
      <c r="F77" s="70">
        <f>SUMIF(Lançamentos!$T$5:$T$44,DRE!$C77,Lançamentos!$W$5:$W$44)</f>
        <v>0</v>
      </c>
      <c r="G77" s="70">
        <f>SUMIF(Lançamentos!$AB$5:$AB$44,DRE!$C77,Lançamentos!$AE$5:$AE$44)</f>
        <v>0</v>
      </c>
      <c r="H77" s="70">
        <f>SUMIF(Lançamentos!$AJ$5:$AJ$44,DRE!$C77,Lançamentos!$AM$5:$AM$44)</f>
        <v>0</v>
      </c>
      <c r="I77" s="70">
        <f>SUMIF(Lançamentos!$AR$5:$AR$44,DRE!$C77,Lançamentos!$AU$5:$AU$44)</f>
        <v>0</v>
      </c>
      <c r="J77" s="70">
        <f>SUMIF(Lançamentos!$AR$5:$AR$44,DRE!$C77,Lançamentos!$AU$5:$AU$44)</f>
        <v>0</v>
      </c>
      <c r="K77" s="70">
        <f>SUMIF(Lançamentos!$BH$5:$BH$44,DRE!$C77,Lançamentos!$BK$5:$BK$44)</f>
        <v>0</v>
      </c>
      <c r="L77" s="70">
        <f ca="1">SUMIF(Lançamentos!$BH$5:$BP$44,DRE!$C77,Lançamentos!$BS$5:$BS$44)</f>
        <v>0</v>
      </c>
      <c r="M77" s="70">
        <f>SUMIF(Lançamentos!$BX$5:$BX$44,DRE!$C77,Lançamentos!$CA$5:$CA$44)</f>
        <v>0</v>
      </c>
      <c r="N77" s="70">
        <f>SUMIF(Lançamentos!$CF$5:$CF$44,DRE!$C77,Lançamentos!$CI$5:$CI$44)</f>
        <v>0</v>
      </c>
      <c r="O77" s="70">
        <f>SUMIF(Lançamentos!$CN$5:$CN$44,DRE!$C77,Lançamentos!$CQ$5:$CQ$44)</f>
        <v>0</v>
      </c>
    </row>
    <row r="78" spans="1:15" s="4" customFormat="1" ht="15.75" customHeight="1">
      <c r="B78" s="46" t="str">
        <f>Contas!C77</f>
        <v>13.1.2.9</v>
      </c>
      <c r="C78" s="44">
        <f>VLOOKUP(B78,Contas!$C$4:$D$126,2,FALSE)</f>
        <v>0</v>
      </c>
      <c r="D78" s="76">
        <f>SUMIF(Lançamentos!$D$5:$D$44,DRE!$C78,Lançamentos!$G$5:$G$44)</f>
        <v>0</v>
      </c>
      <c r="E78" s="70">
        <f>SUMIF(Lançamentos!$L$5:$L$44,DRE!$C78,Lançamentos!$O$5:$O$44)</f>
        <v>0</v>
      </c>
      <c r="F78" s="70">
        <f>SUMIF(Lançamentos!$T$5:$T$44,DRE!$C78,Lançamentos!$W$5:$W$44)</f>
        <v>0</v>
      </c>
      <c r="G78" s="70">
        <f>SUMIF(Lançamentos!$AB$5:$AB$44,DRE!$C78,Lançamentos!$AE$5:$AE$44)</f>
        <v>0</v>
      </c>
      <c r="H78" s="70">
        <f>SUMIF(Lançamentos!$AJ$5:$AJ$44,DRE!$C78,Lançamentos!$AM$5:$AM$44)</f>
        <v>0</v>
      </c>
      <c r="I78" s="70">
        <f>SUMIF(Lançamentos!$AR$5:$AR$44,DRE!$C78,Lançamentos!$AU$5:$AU$44)</f>
        <v>0</v>
      </c>
      <c r="J78" s="70">
        <f>SUMIF(Lançamentos!$AR$5:$AR$44,DRE!$C78,Lançamentos!$AU$5:$AU$44)</f>
        <v>0</v>
      </c>
      <c r="K78" s="70">
        <f>SUMIF(Lançamentos!$BH$5:$BH$44,DRE!$C78,Lançamentos!$BK$5:$BK$44)</f>
        <v>0</v>
      </c>
      <c r="L78" s="70">
        <f ca="1">SUMIF(Lançamentos!$BH$5:$BP$44,DRE!$C78,Lançamentos!$BS$5:$BS$44)</f>
        <v>0</v>
      </c>
      <c r="M78" s="70">
        <f>SUMIF(Lançamentos!$BX$5:$BX$44,DRE!$C78,Lançamentos!$CA$5:$CA$44)</f>
        <v>0</v>
      </c>
      <c r="N78" s="70">
        <f>SUMIF(Lançamentos!$CF$5:$CF$44,DRE!$C78,Lançamentos!$CI$5:$CI$44)</f>
        <v>0</v>
      </c>
      <c r="O78" s="70">
        <f>SUMIF(Lançamentos!$CN$5:$CN$44,DRE!$C78,Lançamentos!$CQ$5:$CQ$44)</f>
        <v>0</v>
      </c>
    </row>
    <row r="79" spans="1:15" s="4" customFormat="1" ht="15.75" customHeight="1">
      <c r="B79" s="46" t="str">
        <f>Contas!C78</f>
        <v>13.1.2.10</v>
      </c>
      <c r="C79" s="44">
        <f>VLOOKUP(B79,Contas!$C$4:$D$126,2,FALSE)</f>
        <v>0</v>
      </c>
      <c r="D79" s="76">
        <f>SUMIF(Lançamentos!$D$5:$D$44,DRE!$C79,Lançamentos!$G$5:$G$44)</f>
        <v>0</v>
      </c>
      <c r="E79" s="70">
        <f>SUMIF(Lançamentos!$L$5:$L$44,DRE!$C79,Lançamentos!$O$5:$O$44)</f>
        <v>0</v>
      </c>
      <c r="F79" s="70">
        <f>SUMIF(Lançamentos!$T$5:$T$44,DRE!$C79,Lançamentos!$W$5:$W$44)</f>
        <v>0</v>
      </c>
      <c r="G79" s="70">
        <f>SUMIF(Lançamentos!$AB$5:$AB$44,DRE!$C79,Lançamentos!$AE$5:$AE$44)</f>
        <v>0</v>
      </c>
      <c r="H79" s="70">
        <f>SUMIF(Lançamentos!$AJ$5:$AJ$44,DRE!$C79,Lançamentos!$AM$5:$AM$44)</f>
        <v>0</v>
      </c>
      <c r="I79" s="70">
        <f>SUMIF(Lançamentos!$AR$5:$AR$44,DRE!$C79,Lançamentos!$AU$5:$AU$44)</f>
        <v>0</v>
      </c>
      <c r="J79" s="70">
        <f>SUMIF(Lançamentos!$AR$5:$AR$44,DRE!$C79,Lançamentos!$AU$5:$AU$44)</f>
        <v>0</v>
      </c>
      <c r="K79" s="70">
        <f>SUMIF(Lançamentos!$BH$5:$BH$44,DRE!$C79,Lançamentos!$BK$5:$BK$44)</f>
        <v>0</v>
      </c>
      <c r="L79" s="70">
        <f ca="1">SUMIF(Lançamentos!$BH$5:$BP$44,DRE!$C79,Lançamentos!$BS$5:$BS$44)</f>
        <v>0</v>
      </c>
      <c r="M79" s="70">
        <f>SUMIF(Lançamentos!$BX$5:$BX$44,DRE!$C79,Lançamentos!$CA$5:$CA$44)</f>
        <v>0</v>
      </c>
      <c r="N79" s="70">
        <f>SUMIF(Lançamentos!$CF$5:$CF$44,DRE!$C79,Lançamentos!$CI$5:$CI$44)</f>
        <v>0</v>
      </c>
      <c r="O79" s="70">
        <f>SUMIF(Lançamentos!$CN$5:$CN$44,DRE!$C79,Lançamentos!$CQ$5:$CQ$44)</f>
        <v>0</v>
      </c>
    </row>
    <row r="80" spans="1:15" s="4" customFormat="1" ht="15.75" customHeight="1">
      <c r="B80" s="46" t="str">
        <f>Contas!C79</f>
        <v>13.1.3</v>
      </c>
      <c r="C80" s="42" t="str">
        <f>VLOOKUP(B80,Contas!$C$4:$D$126,2,FALSE)</f>
        <v>DESPESAS COM MARKETING</v>
      </c>
      <c r="D80" s="69">
        <f t="shared" ref="D80:O80" si="15">SUM(D81:D90)</f>
        <v>0</v>
      </c>
      <c r="E80" s="69">
        <f t="shared" si="15"/>
        <v>0</v>
      </c>
      <c r="F80" s="69">
        <f t="shared" si="15"/>
        <v>0</v>
      </c>
      <c r="G80" s="69">
        <f t="shared" si="15"/>
        <v>0</v>
      </c>
      <c r="H80" s="69">
        <f t="shared" si="15"/>
        <v>0</v>
      </c>
      <c r="I80" s="69">
        <f t="shared" si="15"/>
        <v>0</v>
      </c>
      <c r="J80" s="69">
        <f t="shared" si="15"/>
        <v>0</v>
      </c>
      <c r="K80" s="69">
        <f t="shared" si="15"/>
        <v>0</v>
      </c>
      <c r="L80" s="69">
        <f t="shared" ca="1" si="15"/>
        <v>0</v>
      </c>
      <c r="M80" s="69">
        <f t="shared" si="15"/>
        <v>0</v>
      </c>
      <c r="N80" s="69">
        <f t="shared" si="15"/>
        <v>0</v>
      </c>
      <c r="O80" s="69">
        <f t="shared" si="15"/>
        <v>0</v>
      </c>
    </row>
    <row r="81" spans="2:15" s="4" customFormat="1" ht="15.75" customHeight="1">
      <c r="B81" s="46" t="str">
        <f>Contas!C80</f>
        <v>13.1.3.1</v>
      </c>
      <c r="C81" s="44">
        <f>VLOOKUP(B81,Contas!$C$4:$D$126,2,FALSE)</f>
        <v>0</v>
      </c>
      <c r="D81" s="76">
        <f>SUMIF(Lançamentos!$D$5:$D$44,DRE!$C81,Lançamentos!$G$5:$G$44)</f>
        <v>0</v>
      </c>
      <c r="E81" s="70">
        <f>SUMIF(Lançamentos!$L$5:$L$44,DRE!$C81,Lançamentos!$O$5:$O$44)</f>
        <v>0</v>
      </c>
      <c r="F81" s="70">
        <f>SUMIF(Lançamentos!$T$5:$T$44,DRE!$C81,Lançamentos!$W$5:$W$44)</f>
        <v>0</v>
      </c>
      <c r="G81" s="70">
        <f>SUMIF(Lançamentos!$AB$5:$AB$44,DRE!$C81,Lançamentos!$AE$5:$AE$44)</f>
        <v>0</v>
      </c>
      <c r="H81" s="70">
        <f>SUMIF(Lançamentos!$AJ$5:$AJ$44,DRE!$C81,Lançamentos!$AM$5:$AM$44)</f>
        <v>0</v>
      </c>
      <c r="I81" s="70">
        <f>SUMIF(Lançamentos!$AR$5:$AR$44,DRE!$C81,Lançamentos!$AU$5:$AU$44)</f>
        <v>0</v>
      </c>
      <c r="J81" s="70">
        <f>SUMIF(Lançamentos!$AR$5:$AR$44,DRE!$C81,Lançamentos!$AU$5:$AU$44)</f>
        <v>0</v>
      </c>
      <c r="K81" s="70">
        <f>SUMIF(Lançamentos!$BH$5:$BH$44,DRE!$C81,Lançamentos!$BK$5:$BK$44)</f>
        <v>0</v>
      </c>
      <c r="L81" s="70">
        <f ca="1">SUMIF(Lançamentos!$BH$5:$BP$44,DRE!$C81,Lançamentos!$BS$5:$BS$44)</f>
        <v>0</v>
      </c>
      <c r="M81" s="70">
        <f>SUMIF(Lançamentos!$BX$5:$BX$44,DRE!$C81,Lançamentos!$CA$5:$CA$44)</f>
        <v>0</v>
      </c>
      <c r="N81" s="70">
        <f>SUMIF(Lançamentos!$CF$5:$CF$44,DRE!$C81,Lançamentos!$CI$5:$CI$44)</f>
        <v>0</v>
      </c>
      <c r="O81" s="70">
        <f>SUMIF(Lançamentos!$CN$5:$CN$44,DRE!$C81,Lançamentos!$CQ$5:$CQ$44)</f>
        <v>0</v>
      </c>
    </row>
    <row r="82" spans="2:15" s="4" customFormat="1" ht="15.75" customHeight="1">
      <c r="B82" s="46" t="str">
        <f>Contas!C81</f>
        <v>13.1.3.2</v>
      </c>
      <c r="C82" s="44">
        <f>VLOOKUP(B82,Contas!$C$4:$D$126,2,FALSE)</f>
        <v>0</v>
      </c>
      <c r="D82" s="76">
        <f>SUMIF(Lançamentos!$D$5:$D$44,DRE!$C82,Lançamentos!$G$5:$G$44)</f>
        <v>0</v>
      </c>
      <c r="E82" s="70">
        <f>SUMIF(Lançamentos!$L$5:$L$44,DRE!$C82,Lançamentos!$O$5:$O$44)</f>
        <v>0</v>
      </c>
      <c r="F82" s="70">
        <f>SUMIF(Lançamentos!$T$5:$T$44,DRE!$C82,Lançamentos!$W$5:$W$44)</f>
        <v>0</v>
      </c>
      <c r="G82" s="70">
        <f>SUMIF(Lançamentos!$AB$5:$AB$44,DRE!$C82,Lançamentos!$AE$5:$AE$44)</f>
        <v>0</v>
      </c>
      <c r="H82" s="70">
        <f>SUMIF(Lançamentos!$AJ$5:$AJ$44,DRE!$C82,Lançamentos!$AM$5:$AM$44)</f>
        <v>0</v>
      </c>
      <c r="I82" s="70">
        <f>SUMIF(Lançamentos!$AR$5:$AR$44,DRE!$C82,Lançamentos!$AU$5:$AU$44)</f>
        <v>0</v>
      </c>
      <c r="J82" s="70">
        <f>SUMIF(Lançamentos!$AR$5:$AR$44,DRE!$C82,Lançamentos!$AU$5:$AU$44)</f>
        <v>0</v>
      </c>
      <c r="K82" s="70">
        <f>SUMIF(Lançamentos!$BH$5:$BH$44,DRE!$C82,Lançamentos!$BK$5:$BK$44)</f>
        <v>0</v>
      </c>
      <c r="L82" s="70">
        <f ca="1">SUMIF(Lançamentos!$BH$5:$BP$44,DRE!$C82,Lançamentos!$BS$5:$BS$44)</f>
        <v>0</v>
      </c>
      <c r="M82" s="70">
        <f>SUMIF(Lançamentos!$BX$5:$BX$44,DRE!$C82,Lançamentos!$CA$5:$CA$44)</f>
        <v>0</v>
      </c>
      <c r="N82" s="70">
        <f>SUMIF(Lançamentos!$CF$5:$CF$44,DRE!$C82,Lançamentos!$CI$5:$CI$44)</f>
        <v>0</v>
      </c>
      <c r="O82" s="70">
        <f>SUMIF(Lançamentos!$CN$5:$CN$44,DRE!$C82,Lançamentos!$CQ$5:$CQ$44)</f>
        <v>0</v>
      </c>
    </row>
    <row r="83" spans="2:15" s="4" customFormat="1" ht="15.75" customHeight="1">
      <c r="B83" s="46" t="str">
        <f>Contas!C82</f>
        <v>13.1.3.3</v>
      </c>
      <c r="C83" s="44">
        <f>VLOOKUP(B83,Contas!$C$4:$D$126,2,FALSE)</f>
        <v>0</v>
      </c>
      <c r="D83" s="76">
        <f>SUMIF(Lançamentos!$D$5:$D$44,DRE!$C83,Lançamentos!$G$5:$G$44)</f>
        <v>0</v>
      </c>
      <c r="E83" s="70">
        <f>SUMIF(Lançamentos!$L$5:$L$44,DRE!$C83,Lançamentos!$O$5:$O$44)</f>
        <v>0</v>
      </c>
      <c r="F83" s="70">
        <f>SUMIF(Lançamentos!$T$5:$T$44,DRE!$C83,Lançamentos!$W$5:$W$44)</f>
        <v>0</v>
      </c>
      <c r="G83" s="70">
        <f>SUMIF(Lançamentos!$AB$5:$AB$44,DRE!$C83,Lançamentos!$AE$5:$AE$44)</f>
        <v>0</v>
      </c>
      <c r="H83" s="70">
        <f>SUMIF(Lançamentos!$AJ$5:$AJ$44,DRE!$C83,Lançamentos!$AM$5:$AM$44)</f>
        <v>0</v>
      </c>
      <c r="I83" s="70">
        <f>SUMIF(Lançamentos!$AR$5:$AR$44,DRE!$C83,Lançamentos!$AU$5:$AU$44)</f>
        <v>0</v>
      </c>
      <c r="J83" s="70">
        <f>SUMIF(Lançamentos!$AR$5:$AR$44,DRE!$C83,Lançamentos!$AU$5:$AU$44)</f>
        <v>0</v>
      </c>
      <c r="K83" s="70">
        <f>SUMIF(Lançamentos!$BH$5:$BH$44,DRE!$C83,Lançamentos!$BK$5:$BK$44)</f>
        <v>0</v>
      </c>
      <c r="L83" s="70">
        <f ca="1">SUMIF(Lançamentos!$BH$5:$BP$44,DRE!$C83,Lançamentos!$BS$5:$BS$44)</f>
        <v>0</v>
      </c>
      <c r="M83" s="70">
        <f>SUMIF(Lançamentos!$BX$5:$BX$44,DRE!$C83,Lançamentos!$CA$5:$CA$44)</f>
        <v>0</v>
      </c>
      <c r="N83" s="70">
        <f>SUMIF(Lançamentos!$CF$5:$CF$44,DRE!$C83,Lançamentos!$CI$5:$CI$44)</f>
        <v>0</v>
      </c>
      <c r="O83" s="70">
        <f>SUMIF(Lançamentos!$CN$5:$CN$44,DRE!$C83,Lançamentos!$CQ$5:$CQ$44)</f>
        <v>0</v>
      </c>
    </row>
    <row r="84" spans="2:15" s="4" customFormat="1" ht="15.75" customHeight="1">
      <c r="B84" s="46" t="str">
        <f>Contas!C83</f>
        <v>13.1.3.4</v>
      </c>
      <c r="C84" s="44">
        <f>VLOOKUP(B84,Contas!$C$4:$D$126,2,FALSE)</f>
        <v>0</v>
      </c>
      <c r="D84" s="76">
        <f>SUMIF(Lançamentos!$D$5:$D$44,DRE!$C84,Lançamentos!$G$5:$G$44)</f>
        <v>0</v>
      </c>
      <c r="E84" s="70">
        <f>SUMIF(Lançamentos!$L$5:$L$44,DRE!$C84,Lançamentos!$O$5:$O$44)</f>
        <v>0</v>
      </c>
      <c r="F84" s="70">
        <f>SUMIF(Lançamentos!$T$5:$T$44,DRE!$C84,Lançamentos!$W$5:$W$44)</f>
        <v>0</v>
      </c>
      <c r="G84" s="70">
        <f>SUMIF(Lançamentos!$AB$5:$AB$44,DRE!$C84,Lançamentos!$AE$5:$AE$44)</f>
        <v>0</v>
      </c>
      <c r="H84" s="70">
        <f>SUMIF(Lançamentos!$AJ$5:$AJ$44,DRE!$C84,Lançamentos!$AM$5:$AM$44)</f>
        <v>0</v>
      </c>
      <c r="I84" s="70">
        <f>SUMIF(Lançamentos!$AR$5:$AR$44,DRE!$C84,Lançamentos!$AU$5:$AU$44)</f>
        <v>0</v>
      </c>
      <c r="J84" s="70">
        <f>SUMIF(Lançamentos!$AR$5:$AR$44,DRE!$C84,Lançamentos!$AU$5:$AU$44)</f>
        <v>0</v>
      </c>
      <c r="K84" s="70">
        <f>SUMIF(Lançamentos!$BH$5:$BH$44,DRE!$C84,Lançamentos!$BK$5:$BK$44)</f>
        <v>0</v>
      </c>
      <c r="L84" s="70">
        <f ca="1">SUMIF(Lançamentos!$BH$5:$BP$44,DRE!$C84,Lançamentos!$BS$5:$BS$44)</f>
        <v>0</v>
      </c>
      <c r="M84" s="70">
        <f>SUMIF(Lançamentos!$BX$5:$BX$44,DRE!$C84,Lançamentos!$CA$5:$CA$44)</f>
        <v>0</v>
      </c>
      <c r="N84" s="70">
        <f>SUMIF(Lançamentos!$CF$5:$CF$44,DRE!$C84,Lançamentos!$CI$5:$CI$44)</f>
        <v>0</v>
      </c>
      <c r="O84" s="70">
        <f>SUMIF(Lançamentos!$CN$5:$CN$44,DRE!$C84,Lançamentos!$CQ$5:$CQ$44)</f>
        <v>0</v>
      </c>
    </row>
    <row r="85" spans="2:15" s="4" customFormat="1" ht="15.75" customHeight="1">
      <c r="B85" s="46" t="str">
        <f>Contas!C84</f>
        <v>13.1.3.5</v>
      </c>
      <c r="C85" s="44">
        <f>VLOOKUP(B85,Contas!$C$4:$D$126,2,FALSE)</f>
        <v>0</v>
      </c>
      <c r="D85" s="76">
        <f>SUMIF(Lançamentos!$D$5:$D$44,DRE!$C85,Lançamentos!$G$5:$G$44)</f>
        <v>0</v>
      </c>
      <c r="E85" s="70">
        <f>SUMIF(Lançamentos!$L$5:$L$44,DRE!$C85,Lançamentos!$O$5:$O$44)</f>
        <v>0</v>
      </c>
      <c r="F85" s="70">
        <f>SUMIF(Lançamentos!$T$5:$T$44,DRE!$C85,Lançamentos!$W$5:$W$44)</f>
        <v>0</v>
      </c>
      <c r="G85" s="70">
        <f>SUMIF(Lançamentos!$AB$5:$AB$44,DRE!$C85,Lançamentos!$AE$5:$AE$44)</f>
        <v>0</v>
      </c>
      <c r="H85" s="70">
        <f>SUMIF(Lançamentos!$AJ$5:$AJ$44,DRE!$C85,Lançamentos!$AM$5:$AM$44)</f>
        <v>0</v>
      </c>
      <c r="I85" s="70">
        <f>SUMIF(Lançamentos!$AR$5:$AR$44,DRE!$C85,Lançamentos!$AU$5:$AU$44)</f>
        <v>0</v>
      </c>
      <c r="J85" s="70">
        <f>SUMIF(Lançamentos!$AR$5:$AR$44,DRE!$C85,Lançamentos!$AU$5:$AU$44)</f>
        <v>0</v>
      </c>
      <c r="K85" s="70">
        <f>SUMIF(Lançamentos!$BH$5:$BH$44,DRE!$C85,Lançamentos!$BK$5:$BK$44)</f>
        <v>0</v>
      </c>
      <c r="L85" s="70">
        <f ca="1">SUMIF(Lançamentos!$BH$5:$BP$44,DRE!$C85,Lançamentos!$BS$5:$BS$44)</f>
        <v>0</v>
      </c>
      <c r="M85" s="70">
        <f>SUMIF(Lançamentos!$BX$5:$BX$44,DRE!$C85,Lançamentos!$CA$5:$CA$44)</f>
        <v>0</v>
      </c>
      <c r="N85" s="70">
        <f>SUMIF(Lançamentos!$CF$5:$CF$44,DRE!$C85,Lançamentos!$CI$5:$CI$44)</f>
        <v>0</v>
      </c>
      <c r="O85" s="70">
        <f>SUMIF(Lançamentos!$CN$5:$CN$44,DRE!$C85,Lançamentos!$CQ$5:$CQ$44)</f>
        <v>0</v>
      </c>
    </row>
    <row r="86" spans="2:15" s="4" customFormat="1" ht="15.75" customHeight="1">
      <c r="B86" s="46" t="str">
        <f>Contas!C85</f>
        <v>13.1.3.6</v>
      </c>
      <c r="C86" s="44">
        <f>VLOOKUP(B86,Contas!$C$4:$D$126,2,FALSE)</f>
        <v>0</v>
      </c>
      <c r="D86" s="76">
        <f>SUMIF(Lançamentos!$D$5:$D$44,DRE!$C86,Lançamentos!$G$5:$G$44)</f>
        <v>0</v>
      </c>
      <c r="E86" s="70">
        <f>SUMIF(Lançamentos!$L$5:$L$44,DRE!$C86,Lançamentos!$O$5:$O$44)</f>
        <v>0</v>
      </c>
      <c r="F86" s="70">
        <f>SUMIF(Lançamentos!$T$5:$T$44,DRE!$C86,Lançamentos!$W$5:$W$44)</f>
        <v>0</v>
      </c>
      <c r="G86" s="70">
        <f>SUMIF(Lançamentos!$AB$5:$AB$44,DRE!$C86,Lançamentos!$AE$5:$AE$44)</f>
        <v>0</v>
      </c>
      <c r="H86" s="70">
        <f>SUMIF(Lançamentos!$AJ$5:$AJ$44,DRE!$C86,Lançamentos!$AM$5:$AM$44)</f>
        <v>0</v>
      </c>
      <c r="I86" s="70">
        <f>SUMIF(Lançamentos!$AR$5:$AR$44,DRE!$C86,Lançamentos!$AU$5:$AU$44)</f>
        <v>0</v>
      </c>
      <c r="J86" s="70">
        <f>SUMIF(Lançamentos!$AR$5:$AR$44,DRE!$C86,Lançamentos!$AU$5:$AU$44)</f>
        <v>0</v>
      </c>
      <c r="K86" s="70">
        <f>SUMIF(Lançamentos!$BH$5:$BH$44,DRE!$C86,Lançamentos!$BK$5:$BK$44)</f>
        <v>0</v>
      </c>
      <c r="L86" s="70">
        <f ca="1">SUMIF(Lançamentos!$BH$5:$BP$44,DRE!$C86,Lançamentos!$BS$5:$BS$44)</f>
        <v>0</v>
      </c>
      <c r="M86" s="70">
        <f>SUMIF(Lançamentos!$BX$5:$BX$44,DRE!$C86,Lançamentos!$CA$5:$CA$44)</f>
        <v>0</v>
      </c>
      <c r="N86" s="70">
        <f>SUMIF(Lançamentos!$CF$5:$CF$44,DRE!$C86,Lançamentos!$CI$5:$CI$44)</f>
        <v>0</v>
      </c>
      <c r="O86" s="70">
        <f>SUMIF(Lançamentos!$CN$5:$CN$44,DRE!$C86,Lançamentos!$CQ$5:$CQ$44)</f>
        <v>0</v>
      </c>
    </row>
    <row r="87" spans="2:15" s="4" customFormat="1" ht="15.75" customHeight="1">
      <c r="B87" s="46" t="str">
        <f>Contas!C86</f>
        <v>13.1.3.7</v>
      </c>
      <c r="C87" s="44">
        <f>VLOOKUP(B87,Contas!$C$4:$D$126,2,FALSE)</f>
        <v>0</v>
      </c>
      <c r="D87" s="76">
        <f>SUMIF(Lançamentos!$D$5:$D$44,DRE!$C87,Lançamentos!$G$5:$G$44)</f>
        <v>0</v>
      </c>
      <c r="E87" s="70">
        <f>SUMIF(Lançamentos!$L$5:$L$44,DRE!$C87,Lançamentos!$O$5:$O$44)</f>
        <v>0</v>
      </c>
      <c r="F87" s="70">
        <f>SUMIF(Lançamentos!$T$5:$T$44,DRE!$C87,Lançamentos!$W$5:$W$44)</f>
        <v>0</v>
      </c>
      <c r="G87" s="70">
        <f>SUMIF(Lançamentos!$AB$5:$AB$44,DRE!$C87,Lançamentos!$AE$5:$AE$44)</f>
        <v>0</v>
      </c>
      <c r="H87" s="70">
        <f>SUMIF(Lançamentos!$AJ$5:$AJ$44,DRE!$C87,Lançamentos!$AM$5:$AM$44)</f>
        <v>0</v>
      </c>
      <c r="I87" s="70">
        <f>SUMIF(Lançamentos!$AR$5:$AR$44,DRE!$C87,Lançamentos!$AU$5:$AU$44)</f>
        <v>0</v>
      </c>
      <c r="J87" s="70">
        <f>SUMIF(Lançamentos!$AR$5:$AR$44,DRE!$C87,Lançamentos!$AU$5:$AU$44)</f>
        <v>0</v>
      </c>
      <c r="K87" s="70">
        <f>SUMIF(Lançamentos!$BH$5:$BH$44,DRE!$C87,Lançamentos!$BK$5:$BK$44)</f>
        <v>0</v>
      </c>
      <c r="L87" s="70">
        <f ca="1">SUMIF(Lançamentos!$BH$5:$BP$44,DRE!$C87,Lançamentos!$BS$5:$BS$44)</f>
        <v>0</v>
      </c>
      <c r="M87" s="70">
        <f>SUMIF(Lançamentos!$BX$5:$BX$44,DRE!$C87,Lançamentos!$CA$5:$CA$44)</f>
        <v>0</v>
      </c>
      <c r="N87" s="70">
        <f>SUMIF(Lançamentos!$CF$5:$CF$44,DRE!$C87,Lançamentos!$CI$5:$CI$44)</f>
        <v>0</v>
      </c>
      <c r="O87" s="70">
        <f>SUMIF(Lançamentos!$CN$5:$CN$44,DRE!$C87,Lançamentos!$CQ$5:$CQ$44)</f>
        <v>0</v>
      </c>
    </row>
    <row r="88" spans="2:15" s="4" customFormat="1" ht="15.75" customHeight="1">
      <c r="B88" s="46" t="str">
        <f>Contas!C87</f>
        <v>13.1.3.8</v>
      </c>
      <c r="C88" s="44">
        <f>VLOOKUP(B88,Contas!$C$4:$D$126,2,FALSE)</f>
        <v>0</v>
      </c>
      <c r="D88" s="76">
        <f>SUMIF(Lançamentos!$D$5:$D$44,DRE!$C88,Lançamentos!$G$5:$G$44)</f>
        <v>0</v>
      </c>
      <c r="E88" s="70">
        <f>SUMIF(Lançamentos!$L$5:$L$44,DRE!$C88,Lançamentos!$O$5:$O$44)</f>
        <v>0</v>
      </c>
      <c r="F88" s="70">
        <f>SUMIF(Lançamentos!$T$5:$T$44,DRE!$C88,Lançamentos!$W$5:$W$44)</f>
        <v>0</v>
      </c>
      <c r="G88" s="70">
        <f>SUMIF(Lançamentos!$AB$5:$AB$44,DRE!$C88,Lançamentos!$AE$5:$AE$44)</f>
        <v>0</v>
      </c>
      <c r="H88" s="70">
        <f>SUMIF(Lançamentos!$AJ$5:$AJ$44,DRE!$C88,Lançamentos!$AM$5:$AM$44)</f>
        <v>0</v>
      </c>
      <c r="I88" s="70">
        <f>SUMIF(Lançamentos!$AR$5:$AR$44,DRE!$C88,Lançamentos!$AU$5:$AU$44)</f>
        <v>0</v>
      </c>
      <c r="J88" s="70">
        <f>SUMIF(Lançamentos!$AR$5:$AR$44,DRE!$C88,Lançamentos!$AU$5:$AU$44)</f>
        <v>0</v>
      </c>
      <c r="K88" s="70">
        <f>SUMIF(Lançamentos!$BH$5:$BH$44,DRE!$C88,Lançamentos!$BK$5:$BK$44)</f>
        <v>0</v>
      </c>
      <c r="L88" s="70">
        <f ca="1">SUMIF(Lançamentos!$BH$5:$BP$44,DRE!$C88,Lançamentos!$BS$5:$BS$44)</f>
        <v>0</v>
      </c>
      <c r="M88" s="70">
        <f>SUMIF(Lançamentos!$BX$5:$BX$44,DRE!$C88,Lançamentos!$CA$5:$CA$44)</f>
        <v>0</v>
      </c>
      <c r="N88" s="70">
        <f>SUMIF(Lançamentos!$CF$5:$CF$44,DRE!$C88,Lançamentos!$CI$5:$CI$44)</f>
        <v>0</v>
      </c>
      <c r="O88" s="70">
        <f>SUMIF(Lançamentos!$CN$5:$CN$44,DRE!$C88,Lançamentos!$CQ$5:$CQ$44)</f>
        <v>0</v>
      </c>
    </row>
    <row r="89" spans="2:15" s="4" customFormat="1" ht="15.75" customHeight="1">
      <c r="B89" s="46" t="str">
        <f>Contas!C88</f>
        <v>13.1.3.9</v>
      </c>
      <c r="C89" s="44">
        <f>VLOOKUP(B89,Contas!$C$4:$D$126,2,FALSE)</f>
        <v>0</v>
      </c>
      <c r="D89" s="76">
        <f>SUMIF(Lançamentos!$D$5:$D$44,DRE!$C89,Lançamentos!$G$5:$G$44)</f>
        <v>0</v>
      </c>
      <c r="E89" s="70">
        <f>SUMIF(Lançamentos!$L$5:$L$44,DRE!$C89,Lançamentos!$O$5:$O$44)</f>
        <v>0</v>
      </c>
      <c r="F89" s="70">
        <f>SUMIF(Lançamentos!$T$5:$T$44,DRE!$C89,Lançamentos!$W$5:$W$44)</f>
        <v>0</v>
      </c>
      <c r="G89" s="70">
        <f>SUMIF(Lançamentos!$AB$5:$AB$44,DRE!$C89,Lançamentos!$AE$5:$AE$44)</f>
        <v>0</v>
      </c>
      <c r="H89" s="70">
        <f>SUMIF(Lançamentos!$AJ$5:$AJ$44,DRE!$C89,Lançamentos!$AM$5:$AM$44)</f>
        <v>0</v>
      </c>
      <c r="I89" s="70">
        <f>SUMIF(Lançamentos!$AR$5:$AR$44,DRE!$C89,Lançamentos!$AU$5:$AU$44)</f>
        <v>0</v>
      </c>
      <c r="J89" s="70">
        <f>SUMIF(Lançamentos!$AR$5:$AR$44,DRE!$C89,Lançamentos!$AU$5:$AU$44)</f>
        <v>0</v>
      </c>
      <c r="K89" s="70">
        <f>SUMIF(Lançamentos!$BH$5:$BH$44,DRE!$C89,Lançamentos!$BK$5:$BK$44)</f>
        <v>0</v>
      </c>
      <c r="L89" s="70">
        <f ca="1">SUMIF(Lançamentos!$BH$5:$BP$44,DRE!$C89,Lançamentos!$BS$5:$BS$44)</f>
        <v>0</v>
      </c>
      <c r="M89" s="70">
        <f>SUMIF(Lançamentos!$BX$5:$BX$44,DRE!$C89,Lançamentos!$CA$5:$CA$44)</f>
        <v>0</v>
      </c>
      <c r="N89" s="70">
        <f>SUMIF(Lançamentos!$CF$5:$CF$44,DRE!$C89,Lançamentos!$CI$5:$CI$44)</f>
        <v>0</v>
      </c>
      <c r="O89" s="70">
        <f>SUMIF(Lançamentos!$CN$5:$CN$44,DRE!$C89,Lançamentos!$CQ$5:$CQ$44)</f>
        <v>0</v>
      </c>
    </row>
    <row r="90" spans="2:15" s="4" customFormat="1" ht="15.75" customHeight="1">
      <c r="B90" s="46" t="str">
        <f>Contas!C89</f>
        <v>13.1.3.10</v>
      </c>
      <c r="C90" s="44">
        <f>VLOOKUP(B90,Contas!$C$4:$D$126,2,FALSE)</f>
        <v>0</v>
      </c>
      <c r="D90" s="76">
        <f>SUMIF(Lançamentos!$D$5:$D$44,DRE!$C90,Lançamentos!$G$5:$G$44)</f>
        <v>0</v>
      </c>
      <c r="E90" s="70">
        <f>SUMIF(Lançamentos!$L$5:$L$44,DRE!$C90,Lançamentos!$O$5:$O$44)</f>
        <v>0</v>
      </c>
      <c r="F90" s="70">
        <f>SUMIF(Lançamentos!$T$5:$T$44,DRE!$C90,Lançamentos!$W$5:$W$44)</f>
        <v>0</v>
      </c>
      <c r="G90" s="70">
        <f>SUMIF(Lançamentos!$AB$5:$AB$44,DRE!$C90,Lançamentos!$AE$5:$AE$44)</f>
        <v>0</v>
      </c>
      <c r="H90" s="70">
        <f>SUMIF(Lançamentos!$AJ$5:$AJ$44,DRE!$C90,Lançamentos!$AM$5:$AM$44)</f>
        <v>0</v>
      </c>
      <c r="I90" s="70">
        <f>SUMIF(Lançamentos!$AR$5:$AR$44,DRE!$C90,Lançamentos!$AU$5:$AU$44)</f>
        <v>0</v>
      </c>
      <c r="J90" s="70">
        <f>SUMIF(Lançamentos!$AR$5:$AR$44,DRE!$C90,Lançamentos!$AU$5:$AU$44)</f>
        <v>0</v>
      </c>
      <c r="K90" s="70">
        <f>SUMIF(Lançamentos!$BH$5:$BH$44,DRE!$C90,Lançamentos!$BK$5:$BK$44)</f>
        <v>0</v>
      </c>
      <c r="L90" s="70">
        <f ca="1">SUMIF(Lançamentos!$BH$5:$BP$44,DRE!$C90,Lançamentos!$BS$5:$BS$44)</f>
        <v>0</v>
      </c>
      <c r="M90" s="70">
        <f>SUMIF(Lançamentos!$BX$5:$BX$44,DRE!$C90,Lançamentos!$CA$5:$CA$44)</f>
        <v>0</v>
      </c>
      <c r="N90" s="70">
        <f>SUMIF(Lançamentos!$CF$5:$CF$44,DRE!$C90,Lançamentos!$CI$5:$CI$44)</f>
        <v>0</v>
      </c>
      <c r="O90" s="70">
        <f>SUMIF(Lançamentos!$CN$5:$CN$44,DRE!$C90,Lançamentos!$CQ$5:$CQ$44)</f>
        <v>0</v>
      </c>
    </row>
    <row r="91" spans="2:15" s="4" customFormat="1" ht="15.75" customHeight="1">
      <c r="B91" s="46">
        <f>Contas!C90</f>
        <v>14</v>
      </c>
      <c r="C91" s="40" t="str">
        <f>VLOOKUP(B91,Contas!$C$4:$D$126,2,FALSE)</f>
        <v>LUCRO OPERACIONAL</v>
      </c>
      <c r="D91" s="67">
        <f t="shared" ref="D91:O91" si="16">D53-D56</f>
        <v>0</v>
      </c>
      <c r="E91" s="67">
        <f t="shared" si="16"/>
        <v>0</v>
      </c>
      <c r="F91" s="67">
        <f t="shared" si="16"/>
        <v>0</v>
      </c>
      <c r="G91" s="67">
        <f t="shared" si="16"/>
        <v>0</v>
      </c>
      <c r="H91" s="67">
        <f t="shared" si="16"/>
        <v>0</v>
      </c>
      <c r="I91" s="67">
        <f t="shared" si="16"/>
        <v>0</v>
      </c>
      <c r="J91" s="67">
        <f t="shared" si="16"/>
        <v>0</v>
      </c>
      <c r="K91" s="67">
        <f t="shared" si="16"/>
        <v>0</v>
      </c>
      <c r="L91" s="67">
        <f t="shared" ca="1" si="16"/>
        <v>0</v>
      </c>
      <c r="M91" s="67">
        <f t="shared" si="16"/>
        <v>0</v>
      </c>
      <c r="N91" s="67">
        <f t="shared" si="16"/>
        <v>0</v>
      </c>
      <c r="O91" s="67">
        <f t="shared" si="16"/>
        <v>0</v>
      </c>
    </row>
    <row r="92" spans="2:15" s="4" customFormat="1" ht="15.75" customHeight="1">
      <c r="B92" s="46">
        <f>Contas!C91</f>
        <v>15</v>
      </c>
      <c r="C92" s="40" t="str">
        <f>VLOOKUP(B92,Contas!$C$4:$D$126,2,FALSE)</f>
        <v>RESULTADO OPERACIONAL</v>
      </c>
      <c r="D92" s="67">
        <f t="shared" ref="D92:O92" si="17">D93-D104</f>
        <v>0</v>
      </c>
      <c r="E92" s="67">
        <f t="shared" si="17"/>
        <v>0</v>
      </c>
      <c r="F92" s="67">
        <f t="shared" si="17"/>
        <v>0</v>
      </c>
      <c r="G92" s="67">
        <f t="shared" si="17"/>
        <v>0</v>
      </c>
      <c r="H92" s="67">
        <f t="shared" si="17"/>
        <v>0</v>
      </c>
      <c r="I92" s="67">
        <f t="shared" si="17"/>
        <v>0</v>
      </c>
      <c r="J92" s="67">
        <f t="shared" si="17"/>
        <v>0</v>
      </c>
      <c r="K92" s="67">
        <f t="shared" si="17"/>
        <v>0</v>
      </c>
      <c r="L92" s="67">
        <f t="shared" ca="1" si="17"/>
        <v>0</v>
      </c>
      <c r="M92" s="67">
        <f t="shared" si="17"/>
        <v>0</v>
      </c>
      <c r="N92" s="67">
        <f t="shared" si="17"/>
        <v>0</v>
      </c>
      <c r="O92" s="67">
        <f t="shared" si="17"/>
        <v>0</v>
      </c>
    </row>
    <row r="93" spans="2:15" ht="15.75" customHeight="1">
      <c r="B93" s="46" t="str">
        <f>Contas!C92</f>
        <v>15.1</v>
      </c>
      <c r="C93" s="41" t="str">
        <f>VLOOKUP(B93,Contas!$C$4:$D$126,2,FALSE)</f>
        <v>RECEITAS NÃO OPERACIONAIS</v>
      </c>
      <c r="D93" s="68">
        <f t="shared" ref="D93:O93" si="18">SUM(D94:D103)</f>
        <v>0</v>
      </c>
      <c r="E93" s="68">
        <f t="shared" si="18"/>
        <v>0</v>
      </c>
      <c r="F93" s="68">
        <f t="shared" si="18"/>
        <v>0</v>
      </c>
      <c r="G93" s="68">
        <f t="shared" si="18"/>
        <v>0</v>
      </c>
      <c r="H93" s="68">
        <f t="shared" si="18"/>
        <v>0</v>
      </c>
      <c r="I93" s="68">
        <f t="shared" si="18"/>
        <v>0</v>
      </c>
      <c r="J93" s="68">
        <f t="shared" si="18"/>
        <v>0</v>
      </c>
      <c r="K93" s="68">
        <f t="shared" si="18"/>
        <v>0</v>
      </c>
      <c r="L93" s="68">
        <f t="shared" ca="1" si="18"/>
        <v>0</v>
      </c>
      <c r="M93" s="68">
        <f t="shared" si="18"/>
        <v>0</v>
      </c>
      <c r="N93" s="68">
        <f t="shared" si="18"/>
        <v>0</v>
      </c>
      <c r="O93" s="68">
        <f t="shared" si="18"/>
        <v>0</v>
      </c>
    </row>
    <row r="94" spans="2:15" ht="15.75" customHeight="1">
      <c r="B94" s="46" t="str">
        <f>Contas!C93</f>
        <v>15.1.1</v>
      </c>
      <c r="C94" s="44">
        <f>VLOOKUP(B94,Contas!$C$4:$D$126,2,FALSE)</f>
        <v>0</v>
      </c>
      <c r="D94" s="76">
        <f>SUMIF(Lançamentos!$D$5:$D$44,DRE!$C94,Lançamentos!$F$5:$F$44)</f>
        <v>0</v>
      </c>
      <c r="E94" s="70">
        <f>SUMIF(Lançamentos!$L$5:$L$44,DRE!$C94,Lançamentos!$N$5:$N$44)</f>
        <v>0</v>
      </c>
      <c r="F94" s="70">
        <f>SUMIF(Lançamentos!$T$5:$T$44,DRE!$C94,Lançamentos!$V$5:$V$44)</f>
        <v>0</v>
      </c>
      <c r="G94" s="70">
        <f>SUMIF(Lançamentos!$AB$5:$AB$44,DRE!$C94,Lançamentos!$AD$5:$AD$44)</f>
        <v>0</v>
      </c>
      <c r="H94" s="70">
        <f>SUMIF(Lançamentos!$AJ$5:$AJ$44,DRE!$C94,Lançamentos!$AL$5:$AL$44)</f>
        <v>0</v>
      </c>
      <c r="I94" s="70">
        <f>SUMIF(Lançamentos!$AR$5:$AR$44,DRE!$C94,Lançamentos!$AT$5:$AT$44)</f>
        <v>0</v>
      </c>
      <c r="J94" s="70">
        <f>SUMIF(Lançamentos!$AR$5:$AR$44,DRE!$C94,Lançamentos!$AT$5:$AT$44)</f>
        <v>0</v>
      </c>
      <c r="K94" s="70">
        <f>SUMIF(Lançamentos!$BH$5:$BH$44,DRE!$C94,Lançamentos!$BJ$5:$BJ$44)</f>
        <v>0</v>
      </c>
      <c r="L94" s="70">
        <f ca="1">SUMIF(Lançamentos!$BH$5:$BP$44,DRE!$C94,Lançamentos!$BR$5:$BR$44)</f>
        <v>0</v>
      </c>
      <c r="M94" s="70">
        <f>SUMIF(Lançamentos!$BX$5:$BX$44,DRE!$C94,Lançamentos!$BZ$5:$BZ$44)</f>
        <v>0</v>
      </c>
      <c r="N94" s="70">
        <f>SUMIF(Lançamentos!$CF$5:$CF$44,DRE!$C94,Lançamentos!$CH$5:$CH$44)</f>
        <v>0</v>
      </c>
      <c r="O94" s="70">
        <f>SUMIF(Lançamentos!$CN$5:$CN$44,DRE!$C94,Lançamentos!$CP$5:$CP$44)</f>
        <v>0</v>
      </c>
    </row>
    <row r="95" spans="2:15" ht="15.75" customHeight="1">
      <c r="B95" s="46" t="str">
        <f>Contas!C94</f>
        <v>15.1.2</v>
      </c>
      <c r="C95" s="44">
        <f>VLOOKUP(B95,Contas!$C$4:$D$126,2,FALSE)</f>
        <v>0</v>
      </c>
      <c r="D95" s="76">
        <f>SUMIF(Lançamentos!$D$5:$D$44,DRE!$C95,Lançamentos!$F$5:$F$44)</f>
        <v>0</v>
      </c>
      <c r="E95" s="70">
        <f>SUMIF(Lançamentos!$L$5:$L$44,DRE!$C95,Lançamentos!$N$5:$N$44)</f>
        <v>0</v>
      </c>
      <c r="F95" s="70">
        <f>SUMIF(Lançamentos!$T$5:$T$44,DRE!$C95,Lançamentos!$V$5:$V$44)</f>
        <v>0</v>
      </c>
      <c r="G95" s="70">
        <f>SUMIF(Lançamentos!$AB$5:$AB$44,DRE!$C95,Lançamentos!$AD$5:$AD$44)</f>
        <v>0</v>
      </c>
      <c r="H95" s="70">
        <f>SUMIF(Lançamentos!$AJ$5:$AJ$44,DRE!$C95,Lançamentos!$AL$5:$AL$44)</f>
        <v>0</v>
      </c>
      <c r="I95" s="70">
        <f>SUMIF(Lançamentos!$AR$5:$AR$44,DRE!$C95,Lançamentos!$AT$5:$AT$44)</f>
        <v>0</v>
      </c>
      <c r="J95" s="70">
        <f>SUMIF(Lançamentos!$AR$5:$AR$44,DRE!$C95,Lançamentos!$AT$5:$AT$44)</f>
        <v>0</v>
      </c>
      <c r="K95" s="70">
        <f>SUMIF(Lançamentos!$BH$5:$BH$44,DRE!$C95,Lançamentos!$BJ$5:$BJ$44)</f>
        <v>0</v>
      </c>
      <c r="L95" s="70">
        <f ca="1">SUMIF(Lançamentos!$BH$5:$BP$44,DRE!$C95,Lançamentos!$BR$5:$BR$44)</f>
        <v>0</v>
      </c>
      <c r="M95" s="70">
        <f>SUMIF(Lançamentos!$BX$5:$BX$44,DRE!$C95,Lançamentos!$BZ$5:$BZ$44)</f>
        <v>0</v>
      </c>
      <c r="N95" s="70">
        <f>SUMIF(Lançamentos!$CF$5:$CF$44,DRE!$C95,Lançamentos!$CH$5:$CH$44)</f>
        <v>0</v>
      </c>
      <c r="O95" s="70">
        <f>SUMIF(Lançamentos!$CN$5:$CN$44,DRE!$C95,Lançamentos!$CP$5:$CP$44)</f>
        <v>0</v>
      </c>
    </row>
    <row r="96" spans="2:15" ht="15.75" customHeight="1">
      <c r="B96" s="46" t="str">
        <f>Contas!C95</f>
        <v>15.1.3</v>
      </c>
      <c r="C96" s="44">
        <f>VLOOKUP(B96,Contas!$C$4:$D$126,2,FALSE)</f>
        <v>0</v>
      </c>
      <c r="D96" s="76">
        <f>SUMIF(Lançamentos!$D$5:$D$44,DRE!$C96,Lançamentos!$F$5:$F$44)</f>
        <v>0</v>
      </c>
      <c r="E96" s="70">
        <f>SUMIF(Lançamentos!$L$5:$L$44,DRE!$C96,Lançamentos!$N$5:$N$44)</f>
        <v>0</v>
      </c>
      <c r="F96" s="70">
        <f>SUMIF(Lançamentos!$T$5:$T$44,DRE!$C96,Lançamentos!$V$5:$V$44)</f>
        <v>0</v>
      </c>
      <c r="G96" s="70">
        <f>SUMIF(Lançamentos!$AB$5:$AB$44,DRE!$C96,Lançamentos!$AD$5:$AD$44)</f>
        <v>0</v>
      </c>
      <c r="H96" s="70">
        <f>SUMIF(Lançamentos!$AJ$5:$AJ$44,DRE!$C96,Lançamentos!$AL$5:$AL$44)</f>
        <v>0</v>
      </c>
      <c r="I96" s="70">
        <f>SUMIF(Lançamentos!$AR$5:$AR$44,DRE!$C96,Lançamentos!$AT$5:$AT$44)</f>
        <v>0</v>
      </c>
      <c r="J96" s="70">
        <f>SUMIF(Lançamentos!$AR$5:$AR$44,DRE!$C96,Lançamentos!$AT$5:$AT$44)</f>
        <v>0</v>
      </c>
      <c r="K96" s="70">
        <f>SUMIF(Lançamentos!$BH$5:$BH$44,DRE!$C96,Lançamentos!$BJ$5:$BJ$44)</f>
        <v>0</v>
      </c>
      <c r="L96" s="70">
        <f ca="1">SUMIF(Lançamentos!$BH$5:$BP$44,DRE!$C96,Lançamentos!$BR$5:$BR$44)</f>
        <v>0</v>
      </c>
      <c r="M96" s="70">
        <f>SUMIF(Lançamentos!$BX$5:$BX$44,DRE!$C96,Lançamentos!$BZ$5:$BZ$44)</f>
        <v>0</v>
      </c>
      <c r="N96" s="70">
        <f>SUMIF(Lançamentos!$CF$5:$CF$44,DRE!$C96,Lançamentos!$CH$5:$CH$44)</f>
        <v>0</v>
      </c>
      <c r="O96" s="70">
        <f>SUMIF(Lançamentos!$CN$5:$CN$44,DRE!$C96,Lançamentos!$CP$5:$CP$44)</f>
        <v>0</v>
      </c>
    </row>
    <row r="97" spans="2:15" ht="15.75" customHeight="1">
      <c r="B97" s="46" t="str">
        <f>Contas!C96</f>
        <v>15.1.4</v>
      </c>
      <c r="C97" s="44">
        <f>VLOOKUP(B97,Contas!$C$4:$D$126,2,FALSE)</f>
        <v>0</v>
      </c>
      <c r="D97" s="76">
        <f>SUMIF(Lançamentos!$D$5:$D$44,DRE!$C97,Lançamentos!$F$5:$F$44)</f>
        <v>0</v>
      </c>
      <c r="E97" s="70">
        <f>SUMIF(Lançamentos!$L$5:$L$44,DRE!$C97,Lançamentos!$N$5:$N$44)</f>
        <v>0</v>
      </c>
      <c r="F97" s="70">
        <f>SUMIF(Lançamentos!$T$5:$T$44,DRE!$C97,Lançamentos!$V$5:$V$44)</f>
        <v>0</v>
      </c>
      <c r="G97" s="70">
        <f>SUMIF(Lançamentos!$AB$5:$AB$44,DRE!$C97,Lançamentos!$AD$5:$AD$44)</f>
        <v>0</v>
      </c>
      <c r="H97" s="70">
        <f>SUMIF(Lançamentos!$AJ$5:$AJ$44,DRE!$C97,Lançamentos!$AL$5:$AL$44)</f>
        <v>0</v>
      </c>
      <c r="I97" s="70">
        <f>SUMIF(Lançamentos!$AR$5:$AR$44,DRE!$C97,Lançamentos!$AT$5:$AT$44)</f>
        <v>0</v>
      </c>
      <c r="J97" s="70">
        <f>SUMIF(Lançamentos!$AR$5:$AR$44,DRE!$C97,Lançamentos!$AT$5:$AT$44)</f>
        <v>0</v>
      </c>
      <c r="K97" s="70">
        <f>SUMIF(Lançamentos!$BH$5:$BH$44,DRE!$C97,Lançamentos!$BJ$5:$BJ$44)</f>
        <v>0</v>
      </c>
      <c r="L97" s="70">
        <f ca="1">SUMIF(Lançamentos!$BH$5:$BP$44,DRE!$C97,Lançamentos!$BR$5:$BR$44)</f>
        <v>0</v>
      </c>
      <c r="M97" s="70">
        <f>SUMIF(Lançamentos!$BX$5:$BX$44,DRE!$C97,Lançamentos!$BZ$5:$BZ$44)</f>
        <v>0</v>
      </c>
      <c r="N97" s="70">
        <f>SUMIF(Lançamentos!$CF$5:$CF$44,DRE!$C97,Lançamentos!$CH$5:$CH$44)</f>
        <v>0</v>
      </c>
      <c r="O97" s="70">
        <f>SUMIF(Lançamentos!$CN$5:$CN$44,DRE!$C97,Lançamentos!$CP$5:$CP$44)</f>
        <v>0</v>
      </c>
    </row>
    <row r="98" spans="2:15" ht="15.75" customHeight="1">
      <c r="B98" s="46" t="str">
        <f>Contas!C97</f>
        <v>15.1.5</v>
      </c>
      <c r="C98" s="44">
        <f>VLOOKUP(B98,Contas!$C$4:$D$126,2,FALSE)</f>
        <v>0</v>
      </c>
      <c r="D98" s="76">
        <f>SUMIF(Lançamentos!$D$5:$D$44,DRE!$C98,Lançamentos!$F$5:$F$44)</f>
        <v>0</v>
      </c>
      <c r="E98" s="70">
        <f>SUMIF(Lançamentos!$L$5:$L$44,DRE!$C98,Lançamentos!$N$5:$N$44)</f>
        <v>0</v>
      </c>
      <c r="F98" s="70">
        <f>SUMIF(Lançamentos!$T$5:$T$44,DRE!$C98,Lançamentos!$V$5:$V$44)</f>
        <v>0</v>
      </c>
      <c r="G98" s="70">
        <f>SUMIF(Lançamentos!$AB$5:$AB$44,DRE!$C98,Lançamentos!$AD$5:$AD$44)</f>
        <v>0</v>
      </c>
      <c r="H98" s="70">
        <f>SUMIF(Lançamentos!$AJ$5:$AJ$44,DRE!$C98,Lançamentos!$AL$5:$AL$44)</f>
        <v>0</v>
      </c>
      <c r="I98" s="70">
        <f>SUMIF(Lançamentos!$AR$5:$AR$44,DRE!$C98,Lançamentos!$AT$5:$AT$44)</f>
        <v>0</v>
      </c>
      <c r="J98" s="70">
        <f>SUMIF(Lançamentos!$AR$5:$AR$44,DRE!$C98,Lançamentos!$AT$5:$AT$44)</f>
        <v>0</v>
      </c>
      <c r="K98" s="70">
        <f>SUMIF(Lançamentos!$BH$5:$BH$44,DRE!$C98,Lançamentos!$BJ$5:$BJ$44)</f>
        <v>0</v>
      </c>
      <c r="L98" s="70">
        <f ca="1">SUMIF(Lançamentos!$BH$5:$BP$44,DRE!$C98,Lançamentos!$BR$5:$BR$44)</f>
        <v>0</v>
      </c>
      <c r="M98" s="70">
        <f>SUMIF(Lançamentos!$BX$5:$BX$44,DRE!$C98,Lançamentos!$BZ$5:$BZ$44)</f>
        <v>0</v>
      </c>
      <c r="N98" s="70">
        <f>SUMIF(Lançamentos!$CF$5:$CF$44,DRE!$C98,Lançamentos!$CH$5:$CH$44)</f>
        <v>0</v>
      </c>
      <c r="O98" s="70">
        <f>SUMIF(Lançamentos!$CN$5:$CN$44,DRE!$C98,Lançamentos!$CP$5:$CP$44)</f>
        <v>0</v>
      </c>
    </row>
    <row r="99" spans="2:15" ht="15.75" customHeight="1">
      <c r="B99" s="46" t="str">
        <f>Contas!C98</f>
        <v>15.1.6</v>
      </c>
      <c r="C99" s="44">
        <f>VLOOKUP(B99,Contas!$C$4:$D$126,2,FALSE)</f>
        <v>0</v>
      </c>
      <c r="D99" s="76">
        <f>SUMIF(Lançamentos!$D$5:$D$44,DRE!$C99,Lançamentos!$F$5:$F$44)</f>
        <v>0</v>
      </c>
      <c r="E99" s="70">
        <f>SUMIF(Lançamentos!$L$5:$L$44,DRE!$C99,Lançamentos!$N$5:$N$44)</f>
        <v>0</v>
      </c>
      <c r="F99" s="70">
        <f>SUMIF(Lançamentos!$T$5:$T$44,DRE!$C99,Lançamentos!$V$5:$V$44)</f>
        <v>0</v>
      </c>
      <c r="G99" s="70">
        <f>SUMIF(Lançamentos!$AB$5:$AB$44,DRE!$C99,Lançamentos!$AD$5:$AD$44)</f>
        <v>0</v>
      </c>
      <c r="H99" s="70">
        <f>SUMIF(Lançamentos!$AJ$5:$AJ$44,DRE!$C99,Lançamentos!$AL$5:$AL$44)</f>
        <v>0</v>
      </c>
      <c r="I99" s="70">
        <f>SUMIF(Lançamentos!$AR$5:$AR$44,DRE!$C99,Lançamentos!$AT$5:$AT$44)</f>
        <v>0</v>
      </c>
      <c r="J99" s="70">
        <f>SUMIF(Lançamentos!$AR$5:$AR$44,DRE!$C99,Lançamentos!$AT$5:$AT$44)</f>
        <v>0</v>
      </c>
      <c r="K99" s="70">
        <f>SUMIF(Lançamentos!$BH$5:$BH$44,DRE!$C99,Lançamentos!$BJ$5:$BJ$44)</f>
        <v>0</v>
      </c>
      <c r="L99" s="70">
        <f ca="1">SUMIF(Lançamentos!$BH$5:$BP$44,DRE!$C99,Lançamentos!$BR$5:$BR$44)</f>
        <v>0</v>
      </c>
      <c r="M99" s="70">
        <f>SUMIF(Lançamentos!$BX$5:$BX$44,DRE!$C99,Lançamentos!$BZ$5:$BZ$44)</f>
        <v>0</v>
      </c>
      <c r="N99" s="70">
        <f>SUMIF(Lançamentos!$CF$5:$CF$44,DRE!$C99,Lançamentos!$CH$5:$CH$44)</f>
        <v>0</v>
      </c>
      <c r="O99" s="70">
        <f>SUMIF(Lançamentos!$CN$5:$CN$44,DRE!$C99,Lançamentos!$CP$5:$CP$44)</f>
        <v>0</v>
      </c>
    </row>
    <row r="100" spans="2:15" ht="15.75" customHeight="1">
      <c r="B100" s="46" t="str">
        <f>Contas!C99</f>
        <v>15.1.7</v>
      </c>
      <c r="C100" s="44">
        <f>VLOOKUP(B100,Contas!$C$4:$D$126,2,FALSE)</f>
        <v>0</v>
      </c>
      <c r="D100" s="76">
        <f>SUMIF(Lançamentos!$D$5:$D$44,DRE!$C100,Lançamentos!$F$5:$F$44)</f>
        <v>0</v>
      </c>
      <c r="E100" s="70">
        <f>SUMIF(Lançamentos!$L$5:$L$44,DRE!$C100,Lançamentos!$N$5:$N$44)</f>
        <v>0</v>
      </c>
      <c r="F100" s="70">
        <f>SUMIF(Lançamentos!$T$5:$T$44,DRE!$C100,Lançamentos!$V$5:$V$44)</f>
        <v>0</v>
      </c>
      <c r="G100" s="70">
        <f>SUMIF(Lançamentos!$AB$5:$AB$44,DRE!$C100,Lançamentos!$AD$5:$AD$44)</f>
        <v>0</v>
      </c>
      <c r="H100" s="70">
        <f>SUMIF(Lançamentos!$AJ$5:$AJ$44,DRE!$C100,Lançamentos!$AL$5:$AL$44)</f>
        <v>0</v>
      </c>
      <c r="I100" s="70">
        <f>SUMIF(Lançamentos!$AR$5:$AR$44,DRE!$C100,Lançamentos!$AT$5:$AT$44)</f>
        <v>0</v>
      </c>
      <c r="J100" s="70">
        <f>SUMIF(Lançamentos!$AR$5:$AR$44,DRE!$C100,Lançamentos!$AT$5:$AT$44)</f>
        <v>0</v>
      </c>
      <c r="K100" s="70">
        <f>SUMIF(Lançamentos!$BH$5:$BH$44,DRE!$C100,Lançamentos!$BJ$5:$BJ$44)</f>
        <v>0</v>
      </c>
      <c r="L100" s="70">
        <f ca="1">SUMIF(Lançamentos!$BH$5:$BP$44,DRE!$C100,Lançamentos!$BR$5:$BR$44)</f>
        <v>0</v>
      </c>
      <c r="M100" s="70">
        <f>SUMIF(Lançamentos!$BX$5:$BX$44,DRE!$C100,Lançamentos!$BZ$5:$BZ$44)</f>
        <v>0</v>
      </c>
      <c r="N100" s="70">
        <f>SUMIF(Lançamentos!$CF$5:$CF$44,DRE!$C100,Lançamentos!$CH$5:$CH$44)</f>
        <v>0</v>
      </c>
      <c r="O100" s="70">
        <f>SUMIF(Lançamentos!$CN$5:$CN$44,DRE!$C100,Lançamentos!$CP$5:$CP$44)</f>
        <v>0</v>
      </c>
    </row>
    <row r="101" spans="2:15" ht="15.75" customHeight="1">
      <c r="B101" s="46" t="str">
        <f>Contas!C100</f>
        <v>15.1.8</v>
      </c>
      <c r="C101" s="44">
        <f>VLOOKUP(B101,Contas!$C$4:$D$126,2,FALSE)</f>
        <v>0</v>
      </c>
      <c r="D101" s="76">
        <f>SUMIF(Lançamentos!$D$5:$D$44,DRE!$C101,Lançamentos!$F$5:$F$44)</f>
        <v>0</v>
      </c>
      <c r="E101" s="70">
        <f>SUMIF(Lançamentos!$L$5:$L$44,DRE!$C101,Lançamentos!$N$5:$N$44)</f>
        <v>0</v>
      </c>
      <c r="F101" s="70">
        <f>SUMIF(Lançamentos!$T$5:$T$44,DRE!$C101,Lançamentos!$V$5:$V$44)</f>
        <v>0</v>
      </c>
      <c r="G101" s="70">
        <f>SUMIF(Lançamentos!$AB$5:$AB$44,DRE!$C101,Lançamentos!$AD$5:$AD$44)</f>
        <v>0</v>
      </c>
      <c r="H101" s="70">
        <f>SUMIF(Lançamentos!$AJ$5:$AJ$44,DRE!$C101,Lançamentos!$AL$5:$AL$44)</f>
        <v>0</v>
      </c>
      <c r="I101" s="70">
        <f>SUMIF(Lançamentos!$AR$5:$AR$44,DRE!$C101,Lançamentos!$AT$5:$AT$44)</f>
        <v>0</v>
      </c>
      <c r="J101" s="70">
        <f>SUMIF(Lançamentos!$AR$5:$AR$44,DRE!$C101,Lançamentos!$AT$5:$AT$44)</f>
        <v>0</v>
      </c>
      <c r="K101" s="70">
        <f>SUMIF(Lançamentos!$BH$5:$BH$44,DRE!$C101,Lançamentos!$BJ$5:$BJ$44)</f>
        <v>0</v>
      </c>
      <c r="L101" s="70">
        <f ca="1">SUMIF(Lançamentos!$BH$5:$BP$44,DRE!$C101,Lançamentos!$BR$5:$BR$44)</f>
        <v>0</v>
      </c>
      <c r="M101" s="70">
        <f>SUMIF(Lançamentos!$BX$5:$BX$44,DRE!$C101,Lançamentos!$BZ$5:$BZ$44)</f>
        <v>0</v>
      </c>
      <c r="N101" s="70">
        <f>SUMIF(Lançamentos!$CF$5:$CF$44,DRE!$C101,Lançamentos!$CH$5:$CH$44)</f>
        <v>0</v>
      </c>
      <c r="O101" s="70">
        <f>SUMIF(Lançamentos!$CN$5:$CN$44,DRE!$C101,Lançamentos!$CP$5:$CP$44)</f>
        <v>0</v>
      </c>
    </row>
    <row r="102" spans="2:15" ht="15.75" customHeight="1">
      <c r="B102" s="46" t="str">
        <f>Contas!C101</f>
        <v>15.1.9</v>
      </c>
      <c r="C102" s="44">
        <f>VLOOKUP(B102,Contas!$C$4:$D$126,2,FALSE)</f>
        <v>0</v>
      </c>
      <c r="D102" s="76">
        <f>SUMIF(Lançamentos!$D$5:$D$44,DRE!$C102,Lançamentos!$F$5:$F$44)</f>
        <v>0</v>
      </c>
      <c r="E102" s="70">
        <f>SUMIF(Lançamentos!$L$5:$L$44,DRE!$C102,Lançamentos!$N$5:$N$44)</f>
        <v>0</v>
      </c>
      <c r="F102" s="70">
        <f>SUMIF(Lançamentos!$T$5:$T$44,DRE!$C102,Lançamentos!$V$5:$V$44)</f>
        <v>0</v>
      </c>
      <c r="G102" s="70">
        <f>SUMIF(Lançamentos!$AB$5:$AB$44,DRE!$C102,Lançamentos!$AD$5:$AD$44)</f>
        <v>0</v>
      </c>
      <c r="H102" s="70">
        <f>SUMIF(Lançamentos!$AJ$5:$AJ$44,DRE!$C102,Lançamentos!$AL$5:$AL$44)</f>
        <v>0</v>
      </c>
      <c r="I102" s="70">
        <f>SUMIF(Lançamentos!$AR$5:$AR$44,DRE!$C102,Lançamentos!$AT$5:$AT$44)</f>
        <v>0</v>
      </c>
      <c r="J102" s="70">
        <f>SUMIF(Lançamentos!$AR$5:$AR$44,DRE!$C102,Lançamentos!$AT$5:$AT$44)</f>
        <v>0</v>
      </c>
      <c r="K102" s="70">
        <f>SUMIF(Lançamentos!$BH$5:$BH$44,DRE!$C102,Lançamentos!$BJ$5:$BJ$44)</f>
        <v>0</v>
      </c>
      <c r="L102" s="70">
        <f ca="1">SUMIF(Lançamentos!$BH$5:$BP$44,DRE!$C102,Lançamentos!$BR$5:$BR$44)</f>
        <v>0</v>
      </c>
      <c r="M102" s="70">
        <f>SUMIF(Lançamentos!$BX$5:$BX$44,DRE!$C102,Lançamentos!$BZ$5:$BZ$44)</f>
        <v>0</v>
      </c>
      <c r="N102" s="70">
        <f>SUMIF(Lançamentos!$CF$5:$CF$44,DRE!$C102,Lançamentos!$CH$5:$CH$44)</f>
        <v>0</v>
      </c>
      <c r="O102" s="70">
        <f>SUMIF(Lançamentos!$CN$5:$CN$44,DRE!$C102,Lançamentos!$CP$5:$CP$44)</f>
        <v>0</v>
      </c>
    </row>
    <row r="103" spans="2:15" ht="15.75" customHeight="1">
      <c r="B103" s="46" t="str">
        <f>Contas!C102</f>
        <v>15.1.10</v>
      </c>
      <c r="C103" s="44">
        <f>VLOOKUP(B103,Contas!$C$4:$D$126,2,FALSE)</f>
        <v>0</v>
      </c>
      <c r="D103" s="76">
        <f>SUMIF(Lançamentos!$D$5:$D$44,DRE!$C103,Lançamentos!$F$5:$F$44)</f>
        <v>0</v>
      </c>
      <c r="E103" s="70">
        <f>SUMIF(Lançamentos!$L$5:$L$44,DRE!$C103,Lançamentos!$N$5:$N$44)</f>
        <v>0</v>
      </c>
      <c r="F103" s="70">
        <f>SUMIF(Lançamentos!$T$5:$T$44,DRE!$C103,Lançamentos!$V$5:$V$44)</f>
        <v>0</v>
      </c>
      <c r="G103" s="70">
        <f>SUMIF(Lançamentos!$AB$5:$AB$44,DRE!$C103,Lançamentos!$AD$5:$AD$44)</f>
        <v>0</v>
      </c>
      <c r="H103" s="70">
        <f>SUMIF(Lançamentos!$AJ$5:$AJ$44,DRE!$C103,Lançamentos!$AL$5:$AL$44)</f>
        <v>0</v>
      </c>
      <c r="I103" s="70">
        <f>SUMIF(Lançamentos!$AR$5:$AR$44,DRE!$C103,Lançamentos!$AT$5:$AT$44)</f>
        <v>0</v>
      </c>
      <c r="J103" s="70">
        <f>SUMIF(Lançamentos!$AR$5:$AR$44,DRE!$C103,Lançamentos!$AT$5:$AT$44)</f>
        <v>0</v>
      </c>
      <c r="K103" s="70">
        <f>SUMIF(Lançamentos!$BH$5:$BH$44,DRE!$C103,Lançamentos!$BJ$5:$BJ$44)</f>
        <v>0</v>
      </c>
      <c r="L103" s="70">
        <f ca="1">SUMIF(Lançamentos!$BH$5:$BP$44,DRE!$C103,Lançamentos!$BR$5:$BR$44)</f>
        <v>0</v>
      </c>
      <c r="M103" s="70">
        <f>SUMIF(Lançamentos!$BX$5:$BX$44,DRE!$C103,Lançamentos!$BZ$5:$BZ$44)</f>
        <v>0</v>
      </c>
      <c r="N103" s="70">
        <f>SUMIF(Lançamentos!$CF$5:$CF$44,DRE!$C103,Lançamentos!$CH$5:$CH$44)</f>
        <v>0</v>
      </c>
      <c r="O103" s="70">
        <f>SUMIF(Lançamentos!$CN$5:$CN$44,DRE!$C103,Lançamentos!$CP$5:$CP$44)</f>
        <v>0</v>
      </c>
    </row>
    <row r="104" spans="2:15" ht="15.75" customHeight="1">
      <c r="B104" s="46" t="str">
        <f>Contas!C103</f>
        <v>15.2</v>
      </c>
      <c r="C104" s="41" t="str">
        <f>VLOOKUP(B104,Contas!$C$4:$D$126,2,FALSE)</f>
        <v>DESPESAS NÃO OPERACIONAIS</v>
      </c>
      <c r="D104" s="68">
        <f t="shared" ref="D104:O104" si="19">SUM(D105:D114)</f>
        <v>0</v>
      </c>
      <c r="E104" s="68">
        <f t="shared" si="19"/>
        <v>0</v>
      </c>
      <c r="F104" s="68">
        <f t="shared" si="19"/>
        <v>0</v>
      </c>
      <c r="G104" s="68">
        <f t="shared" si="19"/>
        <v>0</v>
      </c>
      <c r="H104" s="68">
        <f t="shared" si="19"/>
        <v>0</v>
      </c>
      <c r="I104" s="68">
        <f t="shared" si="19"/>
        <v>0</v>
      </c>
      <c r="J104" s="68">
        <f t="shared" si="19"/>
        <v>0</v>
      </c>
      <c r="K104" s="68">
        <f t="shared" si="19"/>
        <v>0</v>
      </c>
      <c r="L104" s="68">
        <f t="shared" ca="1" si="19"/>
        <v>0</v>
      </c>
      <c r="M104" s="68">
        <f t="shared" si="19"/>
        <v>0</v>
      </c>
      <c r="N104" s="68">
        <f t="shared" si="19"/>
        <v>0</v>
      </c>
      <c r="O104" s="68">
        <f t="shared" si="19"/>
        <v>0</v>
      </c>
    </row>
    <row r="105" spans="2:15" ht="15.75" customHeight="1">
      <c r="B105" s="46" t="str">
        <f>Contas!C104</f>
        <v>15.2.1</v>
      </c>
      <c r="C105" s="45">
        <f>VLOOKUP(B105,Contas!$C$4:$D$126,2,FALSE)</f>
        <v>0</v>
      </c>
      <c r="D105" s="77">
        <f>SUMIF(Lançamentos!$D$5:$D$44,DRE!$C105,Lançamentos!$G$5:$G$44)</f>
        <v>0</v>
      </c>
      <c r="E105" s="70">
        <f>SUMIF(Lançamentos!$L$5:$L$44,DRE!$C105,Lançamentos!$O$5:$O$44)</f>
        <v>0</v>
      </c>
      <c r="F105" s="70">
        <f>SUMIF(Lançamentos!$T$5:$T$44,DRE!$C105,Lançamentos!$W$5:$W$44)</f>
        <v>0</v>
      </c>
      <c r="G105" s="70">
        <f>SUMIF(Lançamentos!$AB$5:$AB$44,DRE!$C105,Lançamentos!$AE$5:$AE$44)</f>
        <v>0</v>
      </c>
      <c r="H105" s="70">
        <f>SUMIF(Lançamentos!$AJ$5:$AJ$44,DRE!$C105,Lançamentos!$AM$5:$AM$44)</f>
        <v>0</v>
      </c>
      <c r="I105" s="70">
        <f>SUMIF(Lançamentos!$AR$5:$AR$44,DRE!$C105,Lançamentos!$AU$5:$AU$44)</f>
        <v>0</v>
      </c>
      <c r="J105" s="70">
        <f>SUMIF(Lançamentos!$AR$5:$AR$44,DRE!$C105,Lançamentos!$AU$5:$AU$44)</f>
        <v>0</v>
      </c>
      <c r="K105" s="70">
        <f>SUMIF(Lançamentos!$BH$5:$BH$44,DRE!$C105,Lançamentos!$BK$5:$BK$44)</f>
        <v>0</v>
      </c>
      <c r="L105" s="70">
        <f ca="1">SUMIF(Lançamentos!$BH$5:$BP$44,DRE!$C105,Lançamentos!$BS$5:$BS$44)</f>
        <v>0</v>
      </c>
      <c r="M105" s="70">
        <f>SUMIF(Lançamentos!$BX$5:$BX$44,DRE!$C105,Lançamentos!$CA$5:$CA$44)</f>
        <v>0</v>
      </c>
      <c r="N105" s="70">
        <f>SUMIF(Lançamentos!$CF$5:$CF$44,DRE!$C105,Lançamentos!$CI$5:$CI$44)</f>
        <v>0</v>
      </c>
      <c r="O105" s="70">
        <f>SUMIF(Lançamentos!$CN$5:$CN$44,DRE!$C105,Lançamentos!$CQ$5:$CQ$44)</f>
        <v>0</v>
      </c>
    </row>
    <row r="106" spans="2:15" ht="15.75" customHeight="1">
      <c r="B106" s="46" t="str">
        <f>Contas!C105</f>
        <v>15.2.2</v>
      </c>
      <c r="C106" s="44">
        <f>VLOOKUP(B106,Contas!$C$4:$D$126,2,FALSE)</f>
        <v>0</v>
      </c>
      <c r="D106" s="77">
        <f>SUMIF(Lançamentos!$D$5:$D$44,DRE!$C106,Lançamentos!$G$5:$G$44)</f>
        <v>0</v>
      </c>
      <c r="E106" s="70">
        <f>SUMIF(Lançamentos!$L$5:$L$44,DRE!$C106,Lançamentos!$O$5:$O$44)</f>
        <v>0</v>
      </c>
      <c r="F106" s="70">
        <f>SUMIF(Lançamentos!$T$5:$T$44,DRE!$C106,Lançamentos!$W$5:$W$44)</f>
        <v>0</v>
      </c>
      <c r="G106" s="70">
        <f>SUMIF(Lançamentos!$AB$5:$AB$44,DRE!$C106,Lançamentos!$AE$5:$AE$44)</f>
        <v>0</v>
      </c>
      <c r="H106" s="70">
        <f>SUMIF(Lançamentos!$AJ$5:$AJ$44,DRE!$C106,Lançamentos!$AM$5:$AM$44)</f>
        <v>0</v>
      </c>
      <c r="I106" s="70">
        <f>SUMIF(Lançamentos!$AR$5:$AR$44,DRE!$C106,Lançamentos!$AU$5:$AU$44)</f>
        <v>0</v>
      </c>
      <c r="J106" s="70">
        <f>SUMIF(Lançamentos!$AR$5:$AR$44,DRE!$C106,Lançamentos!$AU$5:$AU$44)</f>
        <v>0</v>
      </c>
      <c r="K106" s="70">
        <f>SUMIF(Lançamentos!$BH$5:$BH$44,DRE!$C106,Lançamentos!$BK$5:$BK$44)</f>
        <v>0</v>
      </c>
      <c r="L106" s="70">
        <f ca="1">SUMIF(Lançamentos!$BH$5:$BP$44,DRE!$C106,Lançamentos!$BS$5:$BS$44)</f>
        <v>0</v>
      </c>
      <c r="M106" s="70">
        <f>SUMIF(Lançamentos!$BX$5:$BX$44,DRE!$C106,Lançamentos!$CA$5:$CA$44)</f>
        <v>0</v>
      </c>
      <c r="N106" s="70">
        <f>SUMIF(Lançamentos!$CF$5:$CF$44,DRE!$C106,Lançamentos!$CI$5:$CI$44)</f>
        <v>0</v>
      </c>
      <c r="O106" s="70">
        <f>SUMIF(Lançamentos!$CN$5:$CN$44,DRE!$C106,Lançamentos!$CQ$5:$CQ$44)</f>
        <v>0</v>
      </c>
    </row>
    <row r="107" spans="2:15" ht="15.75" customHeight="1">
      <c r="B107" s="46" t="str">
        <f>Contas!C106</f>
        <v>15.2.3</v>
      </c>
      <c r="C107" s="44">
        <f>VLOOKUP(B107,Contas!$C$4:$D$126,2,FALSE)</f>
        <v>0</v>
      </c>
      <c r="D107" s="77">
        <f>SUMIF(Lançamentos!$D$5:$D$44,DRE!$C107,Lançamentos!$G$5:$G$44)</f>
        <v>0</v>
      </c>
      <c r="E107" s="70">
        <f>SUMIF(Lançamentos!$L$5:$L$44,DRE!$C107,Lançamentos!$O$5:$O$44)</f>
        <v>0</v>
      </c>
      <c r="F107" s="70">
        <f>SUMIF(Lançamentos!$T$5:$T$44,DRE!$C107,Lançamentos!$W$5:$W$44)</f>
        <v>0</v>
      </c>
      <c r="G107" s="70">
        <f>SUMIF(Lançamentos!$AB$5:$AB$44,DRE!$C107,Lançamentos!$AE$5:$AE$44)</f>
        <v>0</v>
      </c>
      <c r="H107" s="70">
        <f>SUMIF(Lançamentos!$AJ$5:$AJ$44,DRE!$C107,Lançamentos!$AM$5:$AM$44)</f>
        <v>0</v>
      </c>
      <c r="I107" s="70">
        <f>SUMIF(Lançamentos!$AR$5:$AR$44,DRE!$C107,Lançamentos!$AU$5:$AU$44)</f>
        <v>0</v>
      </c>
      <c r="J107" s="70">
        <f>SUMIF(Lançamentos!$AR$5:$AR$44,DRE!$C107,Lançamentos!$AU$5:$AU$44)</f>
        <v>0</v>
      </c>
      <c r="K107" s="70">
        <f>SUMIF(Lançamentos!$BH$5:$BH$44,DRE!$C107,Lançamentos!$BK$5:$BK$44)</f>
        <v>0</v>
      </c>
      <c r="L107" s="70">
        <f ca="1">SUMIF(Lançamentos!$BH$5:$BP$44,DRE!$C107,Lançamentos!$BS$5:$BS$44)</f>
        <v>0</v>
      </c>
      <c r="M107" s="70">
        <f>SUMIF(Lançamentos!$BX$5:$BX$44,DRE!$C107,Lançamentos!$CA$5:$CA$44)</f>
        <v>0</v>
      </c>
      <c r="N107" s="70">
        <f>SUMIF(Lançamentos!$CF$5:$CF$44,DRE!$C107,Lançamentos!$CI$5:$CI$44)</f>
        <v>0</v>
      </c>
      <c r="O107" s="70">
        <f>SUMIF(Lançamentos!$CN$5:$CN$44,DRE!$C107,Lançamentos!$CQ$5:$CQ$44)</f>
        <v>0</v>
      </c>
    </row>
    <row r="108" spans="2:15" ht="15.75" customHeight="1">
      <c r="B108" s="46" t="str">
        <f>Contas!C107</f>
        <v>15.2.4</v>
      </c>
      <c r="C108" s="44">
        <f>VLOOKUP(B108,Contas!$C$4:$D$126,2,FALSE)</f>
        <v>0</v>
      </c>
      <c r="D108" s="77">
        <f>SUMIF(Lançamentos!$D$5:$D$44,DRE!$C108,Lançamentos!$G$5:$G$44)</f>
        <v>0</v>
      </c>
      <c r="E108" s="70">
        <f>SUMIF(Lançamentos!$L$5:$L$44,DRE!$C108,Lançamentos!$O$5:$O$44)</f>
        <v>0</v>
      </c>
      <c r="F108" s="70">
        <f>SUMIF(Lançamentos!$T$5:$T$44,DRE!$C108,Lançamentos!$W$5:$W$44)</f>
        <v>0</v>
      </c>
      <c r="G108" s="70">
        <f>SUMIF(Lançamentos!$AB$5:$AB$44,DRE!$C108,Lançamentos!$AE$5:$AE$44)</f>
        <v>0</v>
      </c>
      <c r="H108" s="70">
        <f>SUMIF(Lançamentos!$AJ$5:$AJ$44,DRE!$C108,Lançamentos!$AM$5:$AM$44)</f>
        <v>0</v>
      </c>
      <c r="I108" s="70">
        <f>SUMIF(Lançamentos!$AR$5:$AR$44,DRE!$C108,Lançamentos!$AU$5:$AU$44)</f>
        <v>0</v>
      </c>
      <c r="J108" s="70">
        <f>SUMIF(Lançamentos!$AR$5:$AR$44,DRE!$C108,Lançamentos!$AU$5:$AU$44)</f>
        <v>0</v>
      </c>
      <c r="K108" s="70">
        <f>SUMIF(Lançamentos!$BH$5:$BH$44,DRE!$C108,Lançamentos!$BK$5:$BK$44)</f>
        <v>0</v>
      </c>
      <c r="L108" s="70">
        <f ca="1">SUMIF(Lançamentos!$BH$5:$BP$44,DRE!$C108,Lançamentos!$BS$5:$BS$44)</f>
        <v>0</v>
      </c>
      <c r="M108" s="70">
        <f>SUMIF(Lançamentos!$BX$5:$BX$44,DRE!$C108,Lançamentos!$CA$5:$CA$44)</f>
        <v>0</v>
      </c>
      <c r="N108" s="70">
        <f>SUMIF(Lançamentos!$CF$5:$CF$44,DRE!$C108,Lançamentos!$CI$5:$CI$44)</f>
        <v>0</v>
      </c>
      <c r="O108" s="70">
        <f>SUMIF(Lançamentos!$CN$5:$CN$44,DRE!$C108,Lançamentos!$CQ$5:$CQ$44)</f>
        <v>0</v>
      </c>
    </row>
    <row r="109" spans="2:15" ht="15.75" customHeight="1">
      <c r="B109" s="46" t="str">
        <f>Contas!C108</f>
        <v>15.2.5</v>
      </c>
      <c r="C109" s="44">
        <f>VLOOKUP(B109,Contas!$C$4:$D$126,2,FALSE)</f>
        <v>0</v>
      </c>
      <c r="D109" s="77">
        <f>SUMIF(Lançamentos!$D$5:$D$44,DRE!$C109,Lançamentos!$G$5:$G$44)</f>
        <v>0</v>
      </c>
      <c r="E109" s="70">
        <f>SUMIF(Lançamentos!$L$5:$L$44,DRE!$C109,Lançamentos!$O$5:$O$44)</f>
        <v>0</v>
      </c>
      <c r="F109" s="70">
        <f>SUMIF(Lançamentos!$T$5:$T$44,DRE!$C109,Lançamentos!$W$5:$W$44)</f>
        <v>0</v>
      </c>
      <c r="G109" s="70">
        <f>SUMIF(Lançamentos!$AB$5:$AB$44,DRE!$C109,Lançamentos!$AE$5:$AE$44)</f>
        <v>0</v>
      </c>
      <c r="H109" s="70">
        <f>SUMIF(Lançamentos!$AJ$5:$AJ$44,DRE!$C109,Lançamentos!$AM$5:$AM$44)</f>
        <v>0</v>
      </c>
      <c r="I109" s="70">
        <f>SUMIF(Lançamentos!$AR$5:$AR$44,DRE!$C109,Lançamentos!$AU$5:$AU$44)</f>
        <v>0</v>
      </c>
      <c r="J109" s="70">
        <f>SUMIF(Lançamentos!$AR$5:$AR$44,DRE!$C109,Lançamentos!$AU$5:$AU$44)</f>
        <v>0</v>
      </c>
      <c r="K109" s="70">
        <f>SUMIF(Lançamentos!$BH$5:$BH$44,DRE!$C109,Lançamentos!$BK$5:$BK$44)</f>
        <v>0</v>
      </c>
      <c r="L109" s="70">
        <f ca="1">SUMIF(Lançamentos!$BH$5:$BP$44,DRE!$C109,Lançamentos!$BS$5:$BS$44)</f>
        <v>0</v>
      </c>
      <c r="M109" s="70">
        <f>SUMIF(Lançamentos!$BX$5:$BX$44,DRE!$C109,Lançamentos!$CA$5:$CA$44)</f>
        <v>0</v>
      </c>
      <c r="N109" s="70">
        <f>SUMIF(Lançamentos!$CF$5:$CF$44,DRE!$C109,Lançamentos!$CI$5:$CI$44)</f>
        <v>0</v>
      </c>
      <c r="O109" s="70">
        <f>SUMIF(Lançamentos!$CN$5:$CN$44,DRE!$C109,Lançamentos!$CQ$5:$CQ$44)</f>
        <v>0</v>
      </c>
    </row>
    <row r="110" spans="2:15" ht="15.75" customHeight="1">
      <c r="B110" s="46" t="str">
        <f>Contas!C109</f>
        <v>15.2.6</v>
      </c>
      <c r="C110" s="44">
        <f>VLOOKUP(B110,Contas!$C$4:$D$126,2,FALSE)</f>
        <v>0</v>
      </c>
      <c r="D110" s="77">
        <f>SUMIF(Lançamentos!$D$5:$D$44,DRE!$C110,Lançamentos!$G$5:$G$44)</f>
        <v>0</v>
      </c>
      <c r="E110" s="70">
        <f>SUMIF(Lançamentos!$L$5:$L$44,DRE!$C110,Lançamentos!$O$5:$O$44)</f>
        <v>0</v>
      </c>
      <c r="F110" s="70">
        <f>SUMIF(Lançamentos!$T$5:$T$44,DRE!$C110,Lançamentos!$W$5:$W$44)</f>
        <v>0</v>
      </c>
      <c r="G110" s="70">
        <f>SUMIF(Lançamentos!$AB$5:$AB$44,DRE!$C110,Lançamentos!$AE$5:$AE$44)</f>
        <v>0</v>
      </c>
      <c r="H110" s="70">
        <f>SUMIF(Lançamentos!$AJ$5:$AJ$44,DRE!$C110,Lançamentos!$AM$5:$AM$44)</f>
        <v>0</v>
      </c>
      <c r="I110" s="70">
        <f>SUMIF(Lançamentos!$AR$5:$AR$44,DRE!$C110,Lançamentos!$AU$5:$AU$44)</f>
        <v>0</v>
      </c>
      <c r="J110" s="70">
        <f>SUMIF(Lançamentos!$AR$5:$AR$44,DRE!$C110,Lançamentos!$AU$5:$AU$44)</f>
        <v>0</v>
      </c>
      <c r="K110" s="70">
        <f>SUMIF(Lançamentos!$BH$5:$BH$44,DRE!$C110,Lançamentos!$BK$5:$BK$44)</f>
        <v>0</v>
      </c>
      <c r="L110" s="70">
        <f ca="1">SUMIF(Lançamentos!$BH$5:$BP$44,DRE!$C110,Lançamentos!$BS$5:$BS$44)</f>
        <v>0</v>
      </c>
      <c r="M110" s="70">
        <f>SUMIF(Lançamentos!$BX$5:$BX$44,DRE!$C110,Lançamentos!$CA$5:$CA$44)</f>
        <v>0</v>
      </c>
      <c r="N110" s="70">
        <f>SUMIF(Lançamentos!$CF$5:$CF$44,DRE!$C110,Lançamentos!$CI$5:$CI$44)</f>
        <v>0</v>
      </c>
      <c r="O110" s="70">
        <f>SUMIF(Lançamentos!$CN$5:$CN$44,DRE!$C110,Lançamentos!$CQ$5:$CQ$44)</f>
        <v>0</v>
      </c>
    </row>
    <row r="111" spans="2:15" ht="15.75" customHeight="1">
      <c r="B111" s="46" t="str">
        <f>Contas!C110</f>
        <v>15.2.7</v>
      </c>
      <c r="C111" s="44">
        <f>VLOOKUP(B111,Contas!$C$4:$D$126,2,FALSE)</f>
        <v>0</v>
      </c>
      <c r="D111" s="77">
        <f>SUMIF(Lançamentos!$D$5:$D$44,DRE!$C111,Lançamentos!$G$5:$G$44)</f>
        <v>0</v>
      </c>
      <c r="E111" s="70">
        <f>SUMIF(Lançamentos!$L$5:$L$44,DRE!$C111,Lançamentos!$O$5:$O$44)</f>
        <v>0</v>
      </c>
      <c r="F111" s="70">
        <f>SUMIF(Lançamentos!$T$5:$T$44,DRE!$C111,Lançamentos!$W$5:$W$44)</f>
        <v>0</v>
      </c>
      <c r="G111" s="70">
        <f>SUMIF(Lançamentos!$AB$5:$AB$44,DRE!$C111,Lançamentos!$AE$5:$AE$44)</f>
        <v>0</v>
      </c>
      <c r="H111" s="70">
        <f>SUMIF(Lançamentos!$AJ$5:$AJ$44,DRE!$C111,Lançamentos!$AM$5:$AM$44)</f>
        <v>0</v>
      </c>
      <c r="I111" s="70">
        <f>SUMIF(Lançamentos!$AR$5:$AR$44,DRE!$C111,Lançamentos!$AU$5:$AU$44)</f>
        <v>0</v>
      </c>
      <c r="J111" s="70">
        <f>SUMIF(Lançamentos!$AR$5:$AR$44,DRE!$C111,Lançamentos!$AU$5:$AU$44)</f>
        <v>0</v>
      </c>
      <c r="K111" s="70">
        <f>SUMIF(Lançamentos!$BH$5:$BH$44,DRE!$C111,Lançamentos!$BK$5:$BK$44)</f>
        <v>0</v>
      </c>
      <c r="L111" s="70">
        <f ca="1">SUMIF(Lançamentos!$BH$5:$BP$44,DRE!$C111,Lançamentos!$BS$5:$BS$44)</f>
        <v>0</v>
      </c>
      <c r="M111" s="70">
        <f>SUMIF(Lançamentos!$BX$5:$BX$44,DRE!$C111,Lançamentos!$CA$5:$CA$44)</f>
        <v>0</v>
      </c>
      <c r="N111" s="70">
        <f>SUMIF(Lançamentos!$CF$5:$CF$44,DRE!$C111,Lançamentos!$CI$5:$CI$44)</f>
        <v>0</v>
      </c>
      <c r="O111" s="70">
        <f>SUMIF(Lançamentos!$CN$5:$CN$44,DRE!$C111,Lançamentos!$CQ$5:$CQ$44)</f>
        <v>0</v>
      </c>
    </row>
    <row r="112" spans="2:15" ht="15.75" customHeight="1">
      <c r="B112" s="46" t="str">
        <f>Contas!C111</f>
        <v>15.2.8</v>
      </c>
      <c r="C112" s="44">
        <f>VLOOKUP(B112,Contas!$C$4:$D$126,2,FALSE)</f>
        <v>0</v>
      </c>
      <c r="D112" s="77">
        <f>SUMIF(Lançamentos!$D$5:$D$44,DRE!$C112,Lançamentos!$G$5:$G$44)</f>
        <v>0</v>
      </c>
      <c r="E112" s="70">
        <f>SUMIF(Lançamentos!$L$5:$L$44,DRE!$C112,Lançamentos!$O$5:$O$44)</f>
        <v>0</v>
      </c>
      <c r="F112" s="70">
        <f>SUMIF(Lançamentos!$T$5:$T$44,DRE!$C112,Lançamentos!$W$5:$W$44)</f>
        <v>0</v>
      </c>
      <c r="G112" s="70">
        <f>SUMIF(Lançamentos!$AB$5:$AB$44,DRE!$C112,Lançamentos!$AE$5:$AE$44)</f>
        <v>0</v>
      </c>
      <c r="H112" s="70">
        <f>SUMIF(Lançamentos!$AJ$5:$AJ$44,DRE!$C112,Lançamentos!$AM$5:$AM$44)</f>
        <v>0</v>
      </c>
      <c r="I112" s="70">
        <f>SUMIF(Lançamentos!$AR$5:$AR$44,DRE!$C112,Lançamentos!$AU$5:$AU$44)</f>
        <v>0</v>
      </c>
      <c r="J112" s="70">
        <f>SUMIF(Lançamentos!$AR$5:$AR$44,DRE!$C112,Lançamentos!$AU$5:$AU$44)</f>
        <v>0</v>
      </c>
      <c r="K112" s="70">
        <f>SUMIF(Lançamentos!$BH$5:$BH$44,DRE!$C112,Lançamentos!$BK$5:$BK$44)</f>
        <v>0</v>
      </c>
      <c r="L112" s="70">
        <f ca="1">SUMIF(Lançamentos!$BH$5:$BP$44,DRE!$C112,Lançamentos!$BS$5:$BS$44)</f>
        <v>0</v>
      </c>
      <c r="M112" s="70">
        <f>SUMIF(Lançamentos!$BX$5:$BX$44,DRE!$C112,Lançamentos!$CA$5:$CA$44)</f>
        <v>0</v>
      </c>
      <c r="N112" s="70">
        <f>SUMIF(Lançamentos!$CF$5:$CF$44,DRE!$C112,Lançamentos!$CI$5:$CI$44)</f>
        <v>0</v>
      </c>
      <c r="O112" s="70">
        <f>SUMIF(Lançamentos!$CN$5:$CN$44,DRE!$C112,Lançamentos!$CQ$5:$CQ$44)</f>
        <v>0</v>
      </c>
    </row>
    <row r="113" spans="2:15" ht="15.75" customHeight="1">
      <c r="B113" s="46" t="str">
        <f>Contas!C112</f>
        <v>15.2.9</v>
      </c>
      <c r="C113" s="44">
        <f>VLOOKUP(B113,Contas!$C$4:$D$126,2,FALSE)</f>
        <v>0</v>
      </c>
      <c r="D113" s="77">
        <f>SUMIF(Lançamentos!$D$5:$D$44,DRE!$C113,Lançamentos!$G$5:$G$44)</f>
        <v>0</v>
      </c>
      <c r="E113" s="70">
        <f>SUMIF(Lançamentos!$L$5:$L$44,DRE!$C113,Lançamentos!$O$5:$O$44)</f>
        <v>0</v>
      </c>
      <c r="F113" s="70">
        <f>SUMIF(Lançamentos!$T$5:$T$44,DRE!$C113,Lançamentos!$W$5:$W$44)</f>
        <v>0</v>
      </c>
      <c r="G113" s="70">
        <f>SUMIF(Lançamentos!$AB$5:$AB$44,DRE!$C113,Lançamentos!$AE$5:$AE$44)</f>
        <v>0</v>
      </c>
      <c r="H113" s="70">
        <f>SUMIF(Lançamentos!$AJ$5:$AJ$44,DRE!$C113,Lançamentos!$AM$5:$AM$44)</f>
        <v>0</v>
      </c>
      <c r="I113" s="70">
        <f>SUMIF(Lançamentos!$AR$5:$AR$44,DRE!$C113,Lançamentos!$AU$5:$AU$44)</f>
        <v>0</v>
      </c>
      <c r="J113" s="70">
        <f>SUMIF(Lançamentos!$AR$5:$AR$44,DRE!$C113,Lançamentos!$AU$5:$AU$44)</f>
        <v>0</v>
      </c>
      <c r="K113" s="70">
        <f>SUMIF(Lançamentos!$BH$5:$BH$44,DRE!$C113,Lançamentos!$BK$5:$BK$44)</f>
        <v>0</v>
      </c>
      <c r="L113" s="70">
        <f ca="1">SUMIF(Lançamentos!$BH$5:$BP$44,DRE!$C113,Lançamentos!$BS$5:$BS$44)</f>
        <v>0</v>
      </c>
      <c r="M113" s="70">
        <f>SUMIF(Lançamentos!$BX$5:$BX$44,DRE!$C113,Lançamentos!$CA$5:$CA$44)</f>
        <v>0</v>
      </c>
      <c r="N113" s="70">
        <f>SUMIF(Lançamentos!$CF$5:$CF$44,DRE!$C113,Lançamentos!$CI$5:$CI$44)</f>
        <v>0</v>
      </c>
      <c r="O113" s="70">
        <f>SUMIF(Lançamentos!$CN$5:$CN$44,DRE!$C113,Lançamentos!$CQ$5:$CQ$44)</f>
        <v>0</v>
      </c>
    </row>
    <row r="114" spans="2:15" ht="15.75" customHeight="1">
      <c r="B114" s="46" t="str">
        <f>Contas!C113</f>
        <v>15.2.10</v>
      </c>
      <c r="C114" s="44">
        <f>VLOOKUP(B114,Contas!$C$4:$D$126,2,FALSE)</f>
        <v>0</v>
      </c>
      <c r="D114" s="77">
        <f>SUMIF(Lançamentos!$D$5:$D$44,DRE!$C114,Lançamentos!$G$5:$G$44)</f>
        <v>0</v>
      </c>
      <c r="E114" s="70">
        <f>SUMIF(Lançamentos!$L$5:$L$44,DRE!$C114,Lançamentos!$O$5:$O$44)</f>
        <v>0</v>
      </c>
      <c r="F114" s="70">
        <f>SUMIF(Lançamentos!$T$5:$T$44,DRE!$C114,Lançamentos!$W$5:$W$44)</f>
        <v>0</v>
      </c>
      <c r="G114" s="70">
        <f>SUMIF(Lançamentos!$AB$5:$AB$44,DRE!$C114,Lançamentos!$AE$5:$AE$44)</f>
        <v>0</v>
      </c>
      <c r="H114" s="70">
        <f>SUMIF(Lançamentos!$AJ$5:$AJ$44,DRE!$C114,Lançamentos!$AM$5:$AM$44)</f>
        <v>0</v>
      </c>
      <c r="I114" s="70">
        <f>SUMIF(Lançamentos!$AR$5:$AR$44,DRE!$C114,Lançamentos!$AU$5:$AU$44)</f>
        <v>0</v>
      </c>
      <c r="J114" s="70">
        <f>SUMIF(Lançamentos!$AR$5:$AR$44,DRE!$C114,Lançamentos!$AU$5:$AU$44)</f>
        <v>0</v>
      </c>
      <c r="K114" s="70">
        <f>SUMIF(Lançamentos!$BH$5:$BH$44,DRE!$C114,Lançamentos!$BK$5:$BK$44)</f>
        <v>0</v>
      </c>
      <c r="L114" s="70">
        <f ca="1">SUMIF(Lançamentos!$BH$5:$BP$44,DRE!$C114,Lançamentos!$BS$5:$BS$44)</f>
        <v>0</v>
      </c>
      <c r="M114" s="70">
        <f>SUMIF(Lançamentos!$BX$5:$BX$44,DRE!$C114,Lançamentos!$CA$5:$CA$44)</f>
        <v>0</v>
      </c>
      <c r="N114" s="70">
        <f>SUMIF(Lançamentos!$CF$5:$CF$44,DRE!$C114,Lançamentos!$CI$5:$CI$44)</f>
        <v>0</v>
      </c>
      <c r="O114" s="70">
        <f>SUMIF(Lançamentos!$CN$5:$CN$44,DRE!$C114,Lançamentos!$CQ$5:$CQ$44)</f>
        <v>0</v>
      </c>
    </row>
    <row r="115" spans="2:15" s="4" customFormat="1" ht="15.75" customHeight="1">
      <c r="B115" s="46">
        <f>Contas!C114</f>
        <v>16</v>
      </c>
      <c r="C115" s="40" t="str">
        <f>VLOOKUP(B115,Contas!$C$4:$D$126,2,FALSE)</f>
        <v>LUCRO OPERACIONAL (SEM IMPOSTOS)</v>
      </c>
      <c r="D115" s="71">
        <f t="shared" ref="D115:O115" si="20">D91+D92</f>
        <v>0</v>
      </c>
      <c r="E115" s="71">
        <f t="shared" si="20"/>
        <v>0</v>
      </c>
      <c r="F115" s="71">
        <f t="shared" si="20"/>
        <v>0</v>
      </c>
      <c r="G115" s="71">
        <f t="shared" si="20"/>
        <v>0</v>
      </c>
      <c r="H115" s="71">
        <f t="shared" si="20"/>
        <v>0</v>
      </c>
      <c r="I115" s="71">
        <f t="shared" si="20"/>
        <v>0</v>
      </c>
      <c r="J115" s="71">
        <f t="shared" si="20"/>
        <v>0</v>
      </c>
      <c r="K115" s="71">
        <f t="shared" si="20"/>
        <v>0</v>
      </c>
      <c r="L115" s="71">
        <f t="shared" ca="1" si="20"/>
        <v>0</v>
      </c>
      <c r="M115" s="71">
        <f t="shared" si="20"/>
        <v>0</v>
      </c>
      <c r="N115" s="71">
        <f t="shared" si="20"/>
        <v>0</v>
      </c>
      <c r="O115" s="71">
        <f t="shared" si="20"/>
        <v>0</v>
      </c>
    </row>
    <row r="116" spans="2:15" s="4" customFormat="1" ht="15.75" customHeight="1">
      <c r="B116" s="46">
        <f>Contas!C115</f>
        <v>17</v>
      </c>
      <c r="C116" s="40" t="str">
        <f>VLOOKUP(B116,Contas!$C$4:$D$126,2,FALSE)</f>
        <v>IMPOSTOS SOBRE O LUCRO</v>
      </c>
      <c r="D116" s="71">
        <f t="shared" ref="D116:O116" si="21">SUM(D117:D126)</f>
        <v>0</v>
      </c>
      <c r="E116" s="71">
        <f t="shared" si="21"/>
        <v>0</v>
      </c>
      <c r="F116" s="71">
        <f t="shared" si="21"/>
        <v>0</v>
      </c>
      <c r="G116" s="71">
        <f t="shared" si="21"/>
        <v>0</v>
      </c>
      <c r="H116" s="71">
        <f t="shared" si="21"/>
        <v>0</v>
      </c>
      <c r="I116" s="71">
        <f t="shared" si="21"/>
        <v>0</v>
      </c>
      <c r="J116" s="71">
        <f t="shared" si="21"/>
        <v>0</v>
      </c>
      <c r="K116" s="71">
        <f t="shared" si="21"/>
        <v>0</v>
      </c>
      <c r="L116" s="71">
        <f t="shared" ca="1" si="21"/>
        <v>0</v>
      </c>
      <c r="M116" s="71">
        <f t="shared" si="21"/>
        <v>0</v>
      </c>
      <c r="N116" s="71">
        <f t="shared" si="21"/>
        <v>0</v>
      </c>
      <c r="O116" s="71">
        <f t="shared" si="21"/>
        <v>0</v>
      </c>
    </row>
    <row r="117" spans="2:15">
      <c r="B117" s="46" t="str">
        <f>Contas!C116</f>
        <v>17.1.1</v>
      </c>
      <c r="C117" s="44">
        <f>VLOOKUP(B117,Contas!$C$4:$D$126,2,FALSE)</f>
        <v>0</v>
      </c>
      <c r="D117" s="72">
        <f>SUMIF(Lançamentos!$D$5:$D$44,DRE!$C117,Lançamentos!$G$5:$G$44)</f>
        <v>0</v>
      </c>
      <c r="E117" s="70">
        <f>SUMIF(Lançamentos!$L$5:$L$44,DRE!$C117,Lançamentos!$O$5:$O$44)</f>
        <v>0</v>
      </c>
      <c r="F117" s="70">
        <f>SUMIF(Lançamentos!$T$5:$T$44,DRE!$C117,Lançamentos!$W$5:$W$44)</f>
        <v>0</v>
      </c>
      <c r="G117" s="70">
        <f>SUMIF(Lançamentos!$AB$5:$AB$44,DRE!$C117,Lançamentos!$AE$5:$AE$44)</f>
        <v>0</v>
      </c>
      <c r="H117" s="70">
        <f>SUMIF(Lançamentos!$AJ$5:$AJ$44,DRE!$C117,Lançamentos!$AM$5:$AM$44)</f>
        <v>0</v>
      </c>
      <c r="I117" s="70">
        <f>SUMIF(Lançamentos!$AR$5:$AR$44,DRE!$C117,Lançamentos!$AU$5:$AU$44)</f>
        <v>0</v>
      </c>
      <c r="J117" s="70">
        <f>SUMIF(Lançamentos!$AR$5:$AR$44,DRE!$C117,Lançamentos!$AU$5:$AU$44)</f>
        <v>0</v>
      </c>
      <c r="K117" s="70">
        <f>SUMIF(Lançamentos!$BH$5:$BH$44,DRE!$C117,Lançamentos!$BK$5:$BK$44)</f>
        <v>0</v>
      </c>
      <c r="L117" s="70">
        <f ca="1">SUMIF(Lançamentos!$BH$5:$BP$44,DRE!$C117,Lançamentos!$BS$5:$BS$44)</f>
        <v>0</v>
      </c>
      <c r="M117" s="70">
        <f>SUMIF(Lançamentos!$BX$5:$BX$44,DRE!$C117,Lançamentos!$CA$5:$CA$44)</f>
        <v>0</v>
      </c>
      <c r="N117" s="70">
        <f>SUMIF(Lançamentos!$CF$5:$CF$44,DRE!$C117,Lançamentos!$CI$5:$CI$44)</f>
        <v>0</v>
      </c>
      <c r="O117" s="70">
        <f>SUMIF(Lançamentos!$CN$5:$CN$44,DRE!$C117,Lançamentos!$CQ$5:$CQ$44)</f>
        <v>0</v>
      </c>
    </row>
    <row r="118" spans="2:15">
      <c r="B118" s="46" t="str">
        <f>Contas!C117</f>
        <v>17.1.2</v>
      </c>
      <c r="C118" s="44">
        <f>VLOOKUP(B118,Contas!$C$4:$D$126,2,FALSE)</f>
        <v>0</v>
      </c>
      <c r="D118" s="72">
        <f>SUMIF(Lançamentos!$D$5:$D$44,DRE!$C118,Lançamentos!$G$5:$G$44)</f>
        <v>0</v>
      </c>
      <c r="E118" s="70">
        <f>SUMIF(Lançamentos!$L$5:$L$44,DRE!$C118,Lançamentos!$O$5:$O$44)</f>
        <v>0</v>
      </c>
      <c r="F118" s="70">
        <f>SUMIF(Lançamentos!$T$5:$T$44,DRE!$C118,Lançamentos!$W$5:$W$44)</f>
        <v>0</v>
      </c>
      <c r="G118" s="70">
        <f>SUMIF(Lançamentos!$AB$5:$AB$44,DRE!$C118,Lançamentos!$AE$5:$AE$44)</f>
        <v>0</v>
      </c>
      <c r="H118" s="70">
        <f>SUMIF(Lançamentos!$AJ$5:$AJ$44,DRE!$C118,Lançamentos!$AM$5:$AM$44)</f>
        <v>0</v>
      </c>
      <c r="I118" s="70">
        <f>SUMIF(Lançamentos!$AR$5:$AR$44,DRE!$C118,Lançamentos!$AU$5:$AU$44)</f>
        <v>0</v>
      </c>
      <c r="J118" s="70">
        <f>SUMIF(Lançamentos!$AR$5:$AR$44,DRE!$C118,Lançamentos!$AU$5:$AU$44)</f>
        <v>0</v>
      </c>
      <c r="K118" s="70">
        <f>SUMIF(Lançamentos!$BH$5:$BH$44,DRE!$C118,Lançamentos!$BK$5:$BK$44)</f>
        <v>0</v>
      </c>
      <c r="L118" s="70">
        <f ca="1">SUMIF(Lançamentos!$BH$5:$BP$44,DRE!$C118,Lançamentos!$BS$5:$BS$44)</f>
        <v>0</v>
      </c>
      <c r="M118" s="70">
        <f>SUMIF(Lançamentos!$BX$5:$BX$44,DRE!$C118,Lançamentos!$CA$5:$CA$44)</f>
        <v>0</v>
      </c>
      <c r="N118" s="70">
        <f>SUMIF(Lançamentos!$CF$5:$CF$44,DRE!$C118,Lançamentos!$CI$5:$CI$44)</f>
        <v>0</v>
      </c>
      <c r="O118" s="70">
        <f>SUMIF(Lançamentos!$CN$5:$CN$44,DRE!$C118,Lançamentos!$CQ$5:$CQ$44)</f>
        <v>0</v>
      </c>
    </row>
    <row r="119" spans="2:15">
      <c r="B119" s="46" t="str">
        <f>Contas!C118</f>
        <v>17.1.3</v>
      </c>
      <c r="C119" s="44">
        <f>VLOOKUP(B119,Contas!$C$4:$D$126,2,FALSE)</f>
        <v>0</v>
      </c>
      <c r="D119" s="72">
        <f>SUMIF(Lançamentos!$D$5:$D$44,DRE!$C119,Lançamentos!$G$5:$G$44)</f>
        <v>0</v>
      </c>
      <c r="E119" s="70">
        <f>SUMIF(Lançamentos!$L$5:$L$44,DRE!$C119,Lançamentos!$O$5:$O$44)</f>
        <v>0</v>
      </c>
      <c r="F119" s="70">
        <f>SUMIF(Lançamentos!$T$5:$T$44,DRE!$C119,Lançamentos!$W$5:$W$44)</f>
        <v>0</v>
      </c>
      <c r="G119" s="70">
        <f>SUMIF(Lançamentos!$AB$5:$AB$44,DRE!$C119,Lançamentos!$AE$5:$AE$44)</f>
        <v>0</v>
      </c>
      <c r="H119" s="70">
        <f>SUMIF(Lançamentos!$AJ$5:$AJ$44,DRE!$C119,Lançamentos!$AM$5:$AM$44)</f>
        <v>0</v>
      </c>
      <c r="I119" s="70">
        <f>SUMIF(Lançamentos!$AR$5:$AR$44,DRE!$C119,Lançamentos!$AU$5:$AU$44)</f>
        <v>0</v>
      </c>
      <c r="J119" s="70">
        <f>SUMIF(Lançamentos!$AR$5:$AR$44,DRE!$C119,Lançamentos!$AU$5:$AU$44)</f>
        <v>0</v>
      </c>
      <c r="K119" s="70">
        <f>SUMIF(Lançamentos!$BH$5:$BH$44,DRE!$C119,Lançamentos!$BK$5:$BK$44)</f>
        <v>0</v>
      </c>
      <c r="L119" s="70">
        <f ca="1">SUMIF(Lançamentos!$BH$5:$BP$44,DRE!$C119,Lançamentos!$BS$5:$BS$44)</f>
        <v>0</v>
      </c>
      <c r="M119" s="70">
        <f>SUMIF(Lançamentos!$BX$5:$BX$44,DRE!$C119,Lançamentos!$CA$5:$CA$44)</f>
        <v>0</v>
      </c>
      <c r="N119" s="70">
        <f>SUMIF(Lançamentos!$CF$5:$CF$44,DRE!$C119,Lançamentos!$CI$5:$CI$44)</f>
        <v>0</v>
      </c>
      <c r="O119" s="70">
        <f>SUMIF(Lançamentos!$CN$5:$CN$44,DRE!$C119,Lançamentos!$CQ$5:$CQ$44)</f>
        <v>0</v>
      </c>
    </row>
    <row r="120" spans="2:15">
      <c r="B120" s="46" t="str">
        <f>Contas!C119</f>
        <v>17.1.4</v>
      </c>
      <c r="C120" s="44">
        <f>VLOOKUP(B120,Contas!$C$4:$D$126,2,FALSE)</f>
        <v>0</v>
      </c>
      <c r="D120" s="72">
        <f>SUMIF(Lançamentos!$D$5:$D$44,DRE!$C120,Lançamentos!$G$5:$G$44)</f>
        <v>0</v>
      </c>
      <c r="E120" s="70">
        <f>SUMIF(Lançamentos!$L$5:$L$44,DRE!$C120,Lançamentos!$O$5:$O$44)</f>
        <v>0</v>
      </c>
      <c r="F120" s="70">
        <f>SUMIF(Lançamentos!$T$5:$T$44,DRE!$C120,Lançamentos!$W$5:$W$44)</f>
        <v>0</v>
      </c>
      <c r="G120" s="70">
        <f>SUMIF(Lançamentos!$AB$5:$AB$44,DRE!$C120,Lançamentos!$AE$5:$AE$44)</f>
        <v>0</v>
      </c>
      <c r="H120" s="70">
        <f>SUMIF(Lançamentos!$AJ$5:$AJ$44,DRE!$C120,Lançamentos!$AM$5:$AM$44)</f>
        <v>0</v>
      </c>
      <c r="I120" s="70">
        <f>SUMIF(Lançamentos!$AR$5:$AR$44,DRE!$C120,Lançamentos!$AU$5:$AU$44)</f>
        <v>0</v>
      </c>
      <c r="J120" s="70">
        <f>SUMIF(Lançamentos!$AR$5:$AR$44,DRE!$C120,Lançamentos!$AU$5:$AU$44)</f>
        <v>0</v>
      </c>
      <c r="K120" s="70">
        <f>SUMIF(Lançamentos!$BH$5:$BH$44,DRE!$C120,Lançamentos!$BK$5:$BK$44)</f>
        <v>0</v>
      </c>
      <c r="L120" s="70">
        <f ca="1">SUMIF(Lançamentos!$BH$5:$BP$44,DRE!$C120,Lançamentos!$BS$5:$BS$44)</f>
        <v>0</v>
      </c>
      <c r="M120" s="70">
        <f>SUMIF(Lançamentos!$BX$5:$BX$44,DRE!$C120,Lançamentos!$CA$5:$CA$44)</f>
        <v>0</v>
      </c>
      <c r="N120" s="70">
        <f>SUMIF(Lançamentos!$CF$5:$CF$44,DRE!$C120,Lançamentos!$CI$5:$CI$44)</f>
        <v>0</v>
      </c>
      <c r="O120" s="70">
        <f>SUMIF(Lançamentos!$CN$5:$CN$44,DRE!$C120,Lançamentos!$CQ$5:$CQ$44)</f>
        <v>0</v>
      </c>
    </row>
    <row r="121" spans="2:15">
      <c r="B121" s="46" t="str">
        <f>Contas!C120</f>
        <v>17.1.5</v>
      </c>
      <c r="C121" s="44">
        <f>VLOOKUP(B121,Contas!$C$4:$D$126,2,FALSE)</f>
        <v>0</v>
      </c>
      <c r="D121" s="72">
        <f>SUMIF(Lançamentos!$D$5:$D$44,DRE!$C121,Lançamentos!$G$5:$G$44)</f>
        <v>0</v>
      </c>
      <c r="E121" s="70">
        <f>SUMIF(Lançamentos!$L$5:$L$44,DRE!$C121,Lançamentos!$O$5:$O$44)</f>
        <v>0</v>
      </c>
      <c r="F121" s="70">
        <f>SUMIF(Lançamentos!$T$5:$T$44,DRE!$C121,Lançamentos!$W$5:$W$44)</f>
        <v>0</v>
      </c>
      <c r="G121" s="70">
        <f>SUMIF(Lançamentos!$AB$5:$AB$44,DRE!$C121,Lançamentos!$AE$5:$AE$44)</f>
        <v>0</v>
      </c>
      <c r="H121" s="70">
        <f>SUMIF(Lançamentos!$AJ$5:$AJ$44,DRE!$C121,Lançamentos!$AM$5:$AM$44)</f>
        <v>0</v>
      </c>
      <c r="I121" s="70">
        <f>SUMIF(Lançamentos!$AR$5:$AR$44,DRE!$C121,Lançamentos!$AU$5:$AU$44)</f>
        <v>0</v>
      </c>
      <c r="J121" s="70">
        <f>SUMIF(Lançamentos!$AR$5:$AR$44,DRE!$C121,Lançamentos!$AU$5:$AU$44)</f>
        <v>0</v>
      </c>
      <c r="K121" s="70">
        <f>SUMIF(Lançamentos!$BH$5:$BH$44,DRE!$C121,Lançamentos!$BK$5:$BK$44)</f>
        <v>0</v>
      </c>
      <c r="L121" s="70">
        <f ca="1">SUMIF(Lançamentos!$BH$5:$BP$44,DRE!$C121,Lançamentos!$BS$5:$BS$44)</f>
        <v>0</v>
      </c>
      <c r="M121" s="70">
        <f>SUMIF(Lançamentos!$BX$5:$BX$44,DRE!$C121,Lançamentos!$CA$5:$CA$44)</f>
        <v>0</v>
      </c>
      <c r="N121" s="70">
        <f>SUMIF(Lançamentos!$CF$5:$CF$44,DRE!$C121,Lançamentos!$CI$5:$CI$44)</f>
        <v>0</v>
      </c>
      <c r="O121" s="70">
        <f>SUMIF(Lançamentos!$CN$5:$CN$44,DRE!$C121,Lançamentos!$CQ$5:$CQ$44)</f>
        <v>0</v>
      </c>
    </row>
    <row r="122" spans="2:15">
      <c r="B122" s="46" t="str">
        <f>Contas!C121</f>
        <v>17.1.6</v>
      </c>
      <c r="C122" s="44">
        <f>VLOOKUP(B122,Contas!$C$4:$D$126,2,FALSE)</f>
        <v>0</v>
      </c>
      <c r="D122" s="72">
        <f>SUMIF(Lançamentos!$D$5:$D$44,DRE!$C122,Lançamentos!$G$5:$G$44)</f>
        <v>0</v>
      </c>
      <c r="E122" s="70">
        <f>SUMIF(Lançamentos!$L$5:$L$44,DRE!$C122,Lançamentos!$O$5:$O$44)</f>
        <v>0</v>
      </c>
      <c r="F122" s="70">
        <f>SUMIF(Lançamentos!$T$5:$T$44,DRE!$C122,Lançamentos!$W$5:$W$44)</f>
        <v>0</v>
      </c>
      <c r="G122" s="70">
        <f>SUMIF(Lançamentos!$AB$5:$AB$44,DRE!$C122,Lançamentos!$AE$5:$AE$44)</f>
        <v>0</v>
      </c>
      <c r="H122" s="70">
        <f>SUMIF(Lançamentos!$AJ$5:$AJ$44,DRE!$C122,Lançamentos!$AM$5:$AM$44)</f>
        <v>0</v>
      </c>
      <c r="I122" s="70">
        <f>SUMIF(Lançamentos!$AR$5:$AR$44,DRE!$C122,Lançamentos!$AU$5:$AU$44)</f>
        <v>0</v>
      </c>
      <c r="J122" s="70">
        <f>SUMIF(Lançamentos!$AR$5:$AR$44,DRE!$C122,Lançamentos!$AU$5:$AU$44)</f>
        <v>0</v>
      </c>
      <c r="K122" s="70">
        <f>SUMIF(Lançamentos!$BH$5:$BH$44,DRE!$C122,Lançamentos!$BK$5:$BK$44)</f>
        <v>0</v>
      </c>
      <c r="L122" s="70">
        <f ca="1">SUMIF(Lançamentos!$BH$5:$BP$44,DRE!$C122,Lançamentos!$BS$5:$BS$44)</f>
        <v>0</v>
      </c>
      <c r="M122" s="70">
        <f>SUMIF(Lançamentos!$BX$5:$BX$44,DRE!$C122,Lançamentos!$CA$5:$CA$44)</f>
        <v>0</v>
      </c>
      <c r="N122" s="70">
        <f>SUMIF(Lançamentos!$CF$5:$CF$44,DRE!$C122,Lançamentos!$CI$5:$CI$44)</f>
        <v>0</v>
      </c>
      <c r="O122" s="70">
        <f>SUMIF(Lançamentos!$CN$5:$CN$44,DRE!$C122,Lançamentos!$CQ$5:$CQ$44)</f>
        <v>0</v>
      </c>
    </row>
    <row r="123" spans="2:15">
      <c r="B123" s="46" t="str">
        <f>Contas!C122</f>
        <v>17.1.7</v>
      </c>
      <c r="C123" s="44">
        <f>VLOOKUP(B123,Contas!$C$4:$D$126,2,FALSE)</f>
        <v>0</v>
      </c>
      <c r="D123" s="72">
        <f>SUMIF(Lançamentos!$D$5:$D$44,DRE!$C123,Lançamentos!$G$5:$G$44)</f>
        <v>0</v>
      </c>
      <c r="E123" s="70">
        <f>SUMIF(Lançamentos!$L$5:$L$44,DRE!$C123,Lançamentos!$O$5:$O$44)</f>
        <v>0</v>
      </c>
      <c r="F123" s="70">
        <f>SUMIF(Lançamentos!$T$5:$T$44,DRE!$C123,Lançamentos!$W$5:$W$44)</f>
        <v>0</v>
      </c>
      <c r="G123" s="70">
        <f>SUMIF(Lançamentos!$AB$5:$AB$44,DRE!$C123,Lançamentos!$AE$5:$AE$44)</f>
        <v>0</v>
      </c>
      <c r="H123" s="70">
        <f>SUMIF(Lançamentos!$AJ$5:$AJ$44,DRE!$C123,Lançamentos!$AM$5:$AM$44)</f>
        <v>0</v>
      </c>
      <c r="I123" s="70">
        <f>SUMIF(Lançamentos!$AR$5:$AR$44,DRE!$C123,Lançamentos!$AU$5:$AU$44)</f>
        <v>0</v>
      </c>
      <c r="J123" s="70">
        <f>SUMIF(Lançamentos!$AR$5:$AR$44,DRE!$C123,Lançamentos!$AU$5:$AU$44)</f>
        <v>0</v>
      </c>
      <c r="K123" s="70">
        <f>SUMIF(Lançamentos!$BH$5:$BH$44,DRE!$C123,Lançamentos!$BK$5:$BK$44)</f>
        <v>0</v>
      </c>
      <c r="L123" s="70">
        <f ca="1">SUMIF(Lançamentos!$BH$5:$BP$44,DRE!$C123,Lançamentos!$BS$5:$BS$44)</f>
        <v>0</v>
      </c>
      <c r="M123" s="70">
        <f>SUMIF(Lançamentos!$BX$5:$BX$44,DRE!$C123,Lançamentos!$CA$5:$CA$44)</f>
        <v>0</v>
      </c>
      <c r="N123" s="70">
        <f>SUMIF(Lançamentos!$CF$5:$CF$44,DRE!$C123,Lançamentos!$CI$5:$CI$44)</f>
        <v>0</v>
      </c>
      <c r="O123" s="70">
        <f>SUMIF(Lançamentos!$CN$5:$CN$44,DRE!$C123,Lançamentos!$CQ$5:$CQ$44)</f>
        <v>0</v>
      </c>
    </row>
    <row r="124" spans="2:15">
      <c r="B124" s="46" t="str">
        <f>Contas!C123</f>
        <v>17.1.8</v>
      </c>
      <c r="C124" s="44">
        <f>VLOOKUP(B124,Contas!$C$4:$D$126,2,FALSE)</f>
        <v>0</v>
      </c>
      <c r="D124" s="72">
        <f>SUMIF(Lançamentos!$D$5:$D$44,DRE!$C124,Lançamentos!$G$5:$G$44)</f>
        <v>0</v>
      </c>
      <c r="E124" s="70">
        <f>SUMIF(Lançamentos!$L$5:$L$44,DRE!$C124,Lançamentos!$O$5:$O$44)</f>
        <v>0</v>
      </c>
      <c r="F124" s="70">
        <f>SUMIF(Lançamentos!$T$5:$T$44,DRE!$C124,Lançamentos!$W$5:$W$44)</f>
        <v>0</v>
      </c>
      <c r="G124" s="70">
        <f>SUMIF(Lançamentos!$AB$5:$AB$44,DRE!$C124,Lançamentos!$AE$5:$AE$44)</f>
        <v>0</v>
      </c>
      <c r="H124" s="70">
        <f>SUMIF(Lançamentos!$AJ$5:$AJ$44,DRE!$C124,Lançamentos!$AM$5:$AM$44)</f>
        <v>0</v>
      </c>
      <c r="I124" s="70">
        <f>SUMIF(Lançamentos!$AR$5:$AR$44,DRE!$C124,Lançamentos!$AU$5:$AU$44)</f>
        <v>0</v>
      </c>
      <c r="J124" s="70">
        <f>SUMIF(Lançamentos!$AR$5:$AR$44,DRE!$C124,Lançamentos!$AU$5:$AU$44)</f>
        <v>0</v>
      </c>
      <c r="K124" s="70">
        <f>SUMIF(Lançamentos!$BH$5:$BH$44,DRE!$C124,Lançamentos!$BK$5:$BK$44)</f>
        <v>0</v>
      </c>
      <c r="L124" s="70">
        <f ca="1">SUMIF(Lançamentos!$BH$5:$BP$44,DRE!$C124,Lançamentos!$BS$5:$BS$44)</f>
        <v>0</v>
      </c>
      <c r="M124" s="70">
        <f>SUMIF(Lançamentos!$BX$5:$BX$44,DRE!$C124,Lançamentos!$CA$5:$CA$44)</f>
        <v>0</v>
      </c>
      <c r="N124" s="70">
        <f>SUMIF(Lançamentos!$CF$5:$CF$44,DRE!$C124,Lançamentos!$CI$5:$CI$44)</f>
        <v>0</v>
      </c>
      <c r="O124" s="70">
        <f>SUMIF(Lançamentos!$CN$5:$CN$44,DRE!$C124,Lançamentos!$CQ$5:$CQ$44)</f>
        <v>0</v>
      </c>
    </row>
    <row r="125" spans="2:15">
      <c r="B125" s="46" t="str">
        <f>Contas!C124</f>
        <v>17.1.9</v>
      </c>
      <c r="C125" s="44">
        <f>VLOOKUP(B125,Contas!$C$4:$D$126,2,FALSE)</f>
        <v>0</v>
      </c>
      <c r="D125" s="72">
        <f>SUMIF(Lançamentos!$D$5:$D$44,DRE!$C125,Lançamentos!$G$5:$G$44)</f>
        <v>0</v>
      </c>
      <c r="E125" s="70">
        <f>SUMIF(Lançamentos!$L$5:$L$44,DRE!$C125,Lançamentos!$O$5:$O$44)</f>
        <v>0</v>
      </c>
      <c r="F125" s="70">
        <f>SUMIF(Lançamentos!$T$5:$T$44,DRE!$C125,Lançamentos!$W$5:$W$44)</f>
        <v>0</v>
      </c>
      <c r="G125" s="70">
        <f>SUMIF(Lançamentos!$AB$5:$AB$44,DRE!$C125,Lançamentos!$AE$5:$AE$44)</f>
        <v>0</v>
      </c>
      <c r="H125" s="70">
        <f>SUMIF(Lançamentos!$AJ$5:$AJ$44,DRE!$C125,Lançamentos!$AM$5:$AM$44)</f>
        <v>0</v>
      </c>
      <c r="I125" s="70">
        <f>SUMIF(Lançamentos!$AR$5:$AR$44,DRE!$C125,Lançamentos!$AU$5:$AU$44)</f>
        <v>0</v>
      </c>
      <c r="J125" s="70">
        <f>SUMIF(Lançamentos!$AR$5:$AR$44,DRE!$C125,Lançamentos!$AU$5:$AU$44)</f>
        <v>0</v>
      </c>
      <c r="K125" s="70">
        <f>SUMIF(Lançamentos!$BH$5:$BH$44,DRE!$C125,Lançamentos!$BK$5:$BK$44)</f>
        <v>0</v>
      </c>
      <c r="L125" s="70">
        <f ca="1">SUMIF(Lançamentos!$BH$5:$BP$44,DRE!$C125,Lançamentos!$BS$5:$BS$44)</f>
        <v>0</v>
      </c>
      <c r="M125" s="70">
        <f>SUMIF(Lançamentos!$BX$5:$BX$44,DRE!$C125,Lançamentos!$CA$5:$CA$44)</f>
        <v>0</v>
      </c>
      <c r="N125" s="70">
        <f>SUMIF(Lançamentos!$CF$5:$CF$44,DRE!$C125,Lançamentos!$CI$5:$CI$44)</f>
        <v>0</v>
      </c>
      <c r="O125" s="70">
        <f>SUMIF(Lançamentos!$CN$5:$CN$44,DRE!$C125,Lançamentos!$CQ$5:$CQ$44)</f>
        <v>0</v>
      </c>
    </row>
    <row r="126" spans="2:15">
      <c r="B126" s="46" t="str">
        <f>Contas!C125</f>
        <v>17.1.10</v>
      </c>
      <c r="C126" s="44">
        <f>VLOOKUP(B126,Contas!$C$4:$D$126,2,FALSE)</f>
        <v>0</v>
      </c>
      <c r="D126" s="72">
        <f>SUMIF(Lançamentos!$D$5:$D$44,DRE!$C126,Lançamentos!$G$5:$G$44)</f>
        <v>0</v>
      </c>
      <c r="E126" s="70">
        <f>SUMIF(Lançamentos!$L$5:$L$44,DRE!$C126,Lançamentos!$O$5:$O$44)</f>
        <v>0</v>
      </c>
      <c r="F126" s="70">
        <f>SUMIF(Lançamentos!$T$5:$T$44,DRE!$C126,Lançamentos!$W$5:$W$44)</f>
        <v>0</v>
      </c>
      <c r="G126" s="70">
        <f>SUMIF(Lançamentos!$AB$5:$AB$44,DRE!$C126,Lançamentos!$AE$5:$AE$44)</f>
        <v>0</v>
      </c>
      <c r="H126" s="70">
        <f>SUMIF(Lançamentos!$AJ$5:$AJ$44,DRE!$C126,Lançamentos!$AM$5:$AM$44)</f>
        <v>0</v>
      </c>
      <c r="I126" s="70">
        <f>SUMIF(Lançamentos!$AR$5:$AR$44,DRE!$C126,Lançamentos!$AU$5:$AU$44)</f>
        <v>0</v>
      </c>
      <c r="J126" s="70">
        <f>SUMIF(Lançamentos!$AR$5:$AR$44,DRE!$C126,Lançamentos!$AU$5:$AU$44)</f>
        <v>0</v>
      </c>
      <c r="K126" s="70">
        <f>SUMIF(Lançamentos!$BH$5:$BH$44,DRE!$C126,Lançamentos!$BK$5:$BK$44)</f>
        <v>0</v>
      </c>
      <c r="L126" s="70">
        <f ca="1">SUMIF(Lançamentos!$BH$5:$BP$44,DRE!$C126,Lançamentos!$BS$5:$BS$44)</f>
        <v>0</v>
      </c>
      <c r="M126" s="70">
        <f>SUMIF(Lançamentos!$BX$5:$BX$44,DRE!$C126,Lançamentos!$CA$5:$CA$44)</f>
        <v>0</v>
      </c>
      <c r="N126" s="70">
        <f>SUMIF(Lançamentos!$CF$5:$CF$44,DRE!$C126,Lançamentos!$CI$5:$CI$44)</f>
        <v>0</v>
      </c>
      <c r="O126" s="70">
        <f>SUMIF(Lançamentos!$CN$5:$CN$44,DRE!$C126,Lançamentos!$CQ$5:$CQ$44)</f>
        <v>0</v>
      </c>
    </row>
    <row r="127" spans="2:15" s="4" customFormat="1" ht="15.75" customHeight="1">
      <c r="B127" s="46">
        <f>Contas!C126</f>
        <v>18</v>
      </c>
      <c r="C127" s="40" t="str">
        <f>VLOOKUP(B127,Contas!$C$4:$D$126,2,FALSE)</f>
        <v>LUCRO DO EXERCÍCIO</v>
      </c>
      <c r="D127" s="71">
        <f t="shared" ref="D127:O127" si="22">D115-D116</f>
        <v>0</v>
      </c>
      <c r="E127" s="71">
        <f t="shared" si="22"/>
        <v>0</v>
      </c>
      <c r="F127" s="71">
        <f t="shared" si="22"/>
        <v>0</v>
      </c>
      <c r="G127" s="71">
        <f t="shared" si="22"/>
        <v>0</v>
      </c>
      <c r="H127" s="71">
        <f t="shared" si="22"/>
        <v>0</v>
      </c>
      <c r="I127" s="71">
        <f t="shared" si="22"/>
        <v>0</v>
      </c>
      <c r="J127" s="71">
        <f t="shared" si="22"/>
        <v>0</v>
      </c>
      <c r="K127" s="71">
        <f t="shared" si="22"/>
        <v>0</v>
      </c>
      <c r="L127" s="71">
        <f t="shared" ca="1" si="22"/>
        <v>0</v>
      </c>
      <c r="M127" s="71">
        <f t="shared" si="22"/>
        <v>0</v>
      </c>
      <c r="N127" s="71">
        <f t="shared" si="22"/>
        <v>0</v>
      </c>
      <c r="O127" s="71">
        <f t="shared" si="22"/>
        <v>0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  <ignoredErrors>
    <ignoredError sqref="F117:F12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6"/>
  <sheetViews>
    <sheetView showGridLines="0" zoomScale="80" zoomScaleNormal="80" workbookViewId="0">
      <selection activeCell="C24" sqref="C24:D25"/>
    </sheetView>
  </sheetViews>
  <sheetFormatPr defaultRowHeight="14.4"/>
  <cols>
    <col min="1" max="1" width="7.6640625" customWidth="1"/>
    <col min="2" max="2" width="22.33203125" customWidth="1"/>
    <col min="3" max="14" width="22.44140625" style="5" customWidth="1"/>
  </cols>
  <sheetData>
    <row r="1" spans="1:25" s="85" customFormat="1" ht="36" customHeight="1">
      <c r="A1" s="90" t="s">
        <v>189</v>
      </c>
      <c r="B1" s="91"/>
      <c r="C1" s="91"/>
      <c r="D1" s="91"/>
      <c r="E1" s="91"/>
      <c r="F1" s="91"/>
      <c r="G1" s="91"/>
      <c r="H1" s="91"/>
      <c r="I1" s="91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4"/>
      <c r="V1" s="84"/>
      <c r="W1" s="84"/>
      <c r="X1" s="84"/>
      <c r="Y1" s="84"/>
    </row>
    <row r="2" spans="1:25" ht="10.5" customHeight="1"/>
    <row r="3" spans="1:25" ht="26.25" customHeight="1">
      <c r="B3" s="102" t="s">
        <v>175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25" ht="10.5" customHeight="1" thickBot="1"/>
    <row r="5" spans="1:25" s="2" customFormat="1" ht="25.5" customHeight="1" thickBot="1">
      <c r="B5" s="37"/>
      <c r="C5" s="82" t="s">
        <v>14</v>
      </c>
      <c r="D5" s="82" t="s">
        <v>21</v>
      </c>
      <c r="E5" s="82" t="s">
        <v>22</v>
      </c>
      <c r="F5" s="82" t="s">
        <v>23</v>
      </c>
      <c r="G5" s="82" t="s">
        <v>24</v>
      </c>
      <c r="H5" s="82" t="s">
        <v>25</v>
      </c>
      <c r="I5" s="82" t="s">
        <v>26</v>
      </c>
      <c r="J5" s="82" t="s">
        <v>27</v>
      </c>
      <c r="K5" s="82" t="s">
        <v>28</v>
      </c>
      <c r="L5" s="82" t="s">
        <v>29</v>
      </c>
      <c r="M5" s="82" t="s">
        <v>30</v>
      </c>
      <c r="N5" s="82" t="s">
        <v>31</v>
      </c>
    </row>
    <row r="6" spans="1:25" s="18" customFormat="1" ht="9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25" ht="9" customHeight="1"/>
    <row r="8" spans="1:25">
      <c r="B8" s="81" t="s">
        <v>169</v>
      </c>
      <c r="C8" s="58">
        <f>SUM(Lançamentos!F5:F44)</f>
        <v>0</v>
      </c>
      <c r="D8" s="58">
        <f>SUM(Lançamentos!N5:N44)</f>
        <v>0</v>
      </c>
      <c r="E8" s="58">
        <f>SUM(Lançamentos!V5:V44)</f>
        <v>0</v>
      </c>
      <c r="F8" s="58">
        <f>SUM(Lançamentos!AD5:AD44)</f>
        <v>0</v>
      </c>
      <c r="G8" s="58">
        <f>SUM(Lançamentos!AL5:AL44)</f>
        <v>0</v>
      </c>
      <c r="H8" s="58">
        <f>SUM(Lançamentos!AT5:AT44)</f>
        <v>0</v>
      </c>
      <c r="I8" s="58">
        <f>SUM(Lançamentos!BB5:BB44)</f>
        <v>0</v>
      </c>
      <c r="J8" s="58">
        <f>SUM(Lançamentos!BJ5:BJ44)</f>
        <v>0</v>
      </c>
      <c r="K8" s="58">
        <f>SUM(Lançamentos!BR5:BR44)</f>
        <v>0</v>
      </c>
      <c r="L8" s="58">
        <f>SUM(Lançamentos!BZ5:BZ44)</f>
        <v>0</v>
      </c>
      <c r="M8" s="58">
        <f>SUM(Lançamentos!CH5:CH44)</f>
        <v>0</v>
      </c>
      <c r="N8" s="58">
        <f>SUM(Lançamentos!CP5:CP44)</f>
        <v>0</v>
      </c>
    </row>
    <row r="9" spans="1:25">
      <c r="B9" s="81" t="s">
        <v>170</v>
      </c>
      <c r="C9" s="58">
        <f>Lançamentos!H48</f>
        <v>0</v>
      </c>
      <c r="D9" s="58">
        <f>Lançamentos!P48</f>
        <v>0</v>
      </c>
      <c r="E9" s="58">
        <f>Lançamentos!X48</f>
        <v>0</v>
      </c>
      <c r="F9" s="58">
        <f>Lançamentos!AF48</f>
        <v>0</v>
      </c>
      <c r="G9" s="58">
        <f>Lançamentos!AN48</f>
        <v>0</v>
      </c>
      <c r="H9" s="58">
        <f>Lançamentos!AV48</f>
        <v>0</v>
      </c>
      <c r="I9" s="58">
        <f>Lançamentos!BD48</f>
        <v>0</v>
      </c>
      <c r="J9" s="58">
        <f>Lançamentos!BL48</f>
        <v>0</v>
      </c>
      <c r="K9" s="58">
        <f>Lançamentos!BT48</f>
        <v>0</v>
      </c>
      <c r="L9" s="58">
        <f>Lançamentos!CB48</f>
        <v>0</v>
      </c>
      <c r="M9" s="58">
        <f>Lançamentos!CJ48</f>
        <v>0</v>
      </c>
      <c r="N9" s="58">
        <f>Lançamentos!CR48</f>
        <v>0</v>
      </c>
    </row>
    <row r="10" spans="1:25">
      <c r="B10" s="81" t="s">
        <v>171</v>
      </c>
      <c r="C10" s="59">
        <f>C8-C9</f>
        <v>0</v>
      </c>
      <c r="D10" s="59">
        <f t="shared" ref="D10:N10" si="0">D8-D9</f>
        <v>0</v>
      </c>
      <c r="E10" s="59">
        <f t="shared" si="0"/>
        <v>0</v>
      </c>
      <c r="F10" s="59">
        <f t="shared" si="0"/>
        <v>0</v>
      </c>
      <c r="G10" s="59">
        <f t="shared" si="0"/>
        <v>0</v>
      </c>
      <c r="H10" s="59">
        <f t="shared" si="0"/>
        <v>0</v>
      </c>
      <c r="I10" s="59">
        <f t="shared" si="0"/>
        <v>0</v>
      </c>
      <c r="J10" s="59">
        <f t="shared" si="0"/>
        <v>0</v>
      </c>
      <c r="K10" s="59">
        <f t="shared" si="0"/>
        <v>0</v>
      </c>
      <c r="L10" s="59">
        <f t="shared" si="0"/>
        <v>0</v>
      </c>
      <c r="M10" s="59">
        <f t="shared" si="0"/>
        <v>0</v>
      </c>
      <c r="N10" s="59">
        <f t="shared" si="0"/>
        <v>0</v>
      </c>
    </row>
    <row r="11" spans="1:25" ht="15" thickBot="1">
      <c r="B11" s="7"/>
    </row>
    <row r="12" spans="1:25" ht="16.2" thickBot="1">
      <c r="B12" s="7"/>
      <c r="C12" s="99" t="s">
        <v>172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1"/>
      <c r="N12" s="60">
        <f>SUM(C10:N10)</f>
        <v>0</v>
      </c>
    </row>
    <row r="13" spans="1:25">
      <c r="B13" s="7"/>
    </row>
    <row r="14" spans="1:25">
      <c r="B14" s="81" t="s">
        <v>173</v>
      </c>
      <c r="C14" s="58" t="s">
        <v>1</v>
      </c>
      <c r="D14" s="62" t="e">
        <f>(D8-C8)/C8</f>
        <v>#DIV/0!</v>
      </c>
      <c r="E14" s="62" t="e">
        <f t="shared" ref="E14:N14" si="1">(E8-D8)/D8</f>
        <v>#DIV/0!</v>
      </c>
      <c r="F14" s="78" t="e">
        <f>(F8-E8)/E8</f>
        <v>#DIV/0!</v>
      </c>
      <c r="G14" s="62" t="e">
        <f t="shared" si="1"/>
        <v>#DIV/0!</v>
      </c>
      <c r="H14" s="62" t="e">
        <f t="shared" si="1"/>
        <v>#DIV/0!</v>
      </c>
      <c r="I14" s="62" t="e">
        <f t="shared" si="1"/>
        <v>#DIV/0!</v>
      </c>
      <c r="J14" s="62" t="e">
        <f t="shared" si="1"/>
        <v>#DIV/0!</v>
      </c>
      <c r="K14" s="62" t="e">
        <f t="shared" si="1"/>
        <v>#DIV/0!</v>
      </c>
      <c r="L14" s="62" t="e">
        <f t="shared" si="1"/>
        <v>#DIV/0!</v>
      </c>
      <c r="M14" s="62" t="e">
        <f t="shared" si="1"/>
        <v>#DIV/0!</v>
      </c>
      <c r="N14" s="62" t="e">
        <f t="shared" si="1"/>
        <v>#DIV/0!</v>
      </c>
    </row>
    <row r="15" spans="1:25">
      <c r="B15" s="81" t="s">
        <v>174</v>
      </c>
      <c r="C15" s="58" t="s">
        <v>1</v>
      </c>
      <c r="D15" s="62" t="e">
        <f>(D9-C9)/C9</f>
        <v>#DIV/0!</v>
      </c>
      <c r="E15" s="62" t="e">
        <f t="shared" ref="E15:N15" si="2">(E9-D9)/D9</f>
        <v>#DIV/0!</v>
      </c>
      <c r="F15" s="62" t="e">
        <f t="shared" si="2"/>
        <v>#DIV/0!</v>
      </c>
      <c r="G15" s="62" t="e">
        <f t="shared" si="2"/>
        <v>#DIV/0!</v>
      </c>
      <c r="H15" s="62" t="e">
        <f t="shared" si="2"/>
        <v>#DIV/0!</v>
      </c>
      <c r="I15" s="62" t="e">
        <f t="shared" si="2"/>
        <v>#DIV/0!</v>
      </c>
      <c r="J15" s="62" t="e">
        <f t="shared" si="2"/>
        <v>#DIV/0!</v>
      </c>
      <c r="K15" s="62" t="e">
        <f t="shared" si="2"/>
        <v>#DIV/0!</v>
      </c>
      <c r="L15" s="62" t="e">
        <f t="shared" si="2"/>
        <v>#DIV/0!</v>
      </c>
      <c r="M15" s="62" t="e">
        <f t="shared" si="2"/>
        <v>#DIV/0!</v>
      </c>
      <c r="N15" s="62" t="e">
        <f t="shared" si="2"/>
        <v>#DIV/0!</v>
      </c>
    </row>
    <row r="16" spans="1:25">
      <c r="B16" s="81" t="s">
        <v>180</v>
      </c>
      <c r="C16" s="61" t="e">
        <f>1-(C9/C8)</f>
        <v>#DIV/0!</v>
      </c>
      <c r="D16" s="61" t="e">
        <f t="shared" ref="D16:N16" si="3">1-(D9/D8)</f>
        <v>#DIV/0!</v>
      </c>
      <c r="E16" s="61" t="e">
        <f t="shared" si="3"/>
        <v>#DIV/0!</v>
      </c>
      <c r="F16" s="61" t="e">
        <f t="shared" si="3"/>
        <v>#DIV/0!</v>
      </c>
      <c r="G16" s="61" t="e">
        <f t="shared" si="3"/>
        <v>#DIV/0!</v>
      </c>
      <c r="H16" s="61" t="e">
        <f t="shared" si="3"/>
        <v>#DIV/0!</v>
      </c>
      <c r="I16" s="61" t="e">
        <f t="shared" si="3"/>
        <v>#DIV/0!</v>
      </c>
      <c r="J16" s="61" t="e">
        <f t="shared" si="3"/>
        <v>#DIV/0!</v>
      </c>
      <c r="K16" s="61" t="e">
        <f t="shared" si="3"/>
        <v>#DIV/0!</v>
      </c>
      <c r="L16" s="61" t="e">
        <f t="shared" si="3"/>
        <v>#DIV/0!</v>
      </c>
      <c r="M16" s="61" t="e">
        <f t="shared" si="3"/>
        <v>#DIV/0!</v>
      </c>
      <c r="N16" s="61" t="e">
        <f t="shared" si="3"/>
        <v>#DIV/0!</v>
      </c>
    </row>
    <row r="17" spans="2:14">
      <c r="B17" s="5"/>
    </row>
    <row r="19" spans="2:14" ht="26.25" customHeight="1">
      <c r="B19" s="102" t="s">
        <v>176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2:14" ht="15" thickBot="1"/>
    <row r="21" spans="2:14" s="2" customFormat="1" ht="25.5" customHeight="1" thickBot="1">
      <c r="B21" s="37"/>
      <c r="C21" s="82" t="s">
        <v>14</v>
      </c>
      <c r="D21" s="82" t="s">
        <v>21</v>
      </c>
      <c r="E21" s="82" t="s">
        <v>22</v>
      </c>
      <c r="F21" s="82" t="s">
        <v>23</v>
      </c>
      <c r="G21" s="82" t="s">
        <v>24</v>
      </c>
      <c r="H21" s="82" t="s">
        <v>25</v>
      </c>
      <c r="I21" s="82" t="s">
        <v>26</v>
      </c>
      <c r="J21" s="82" t="s">
        <v>27</v>
      </c>
      <c r="K21" s="82" t="s">
        <v>28</v>
      </c>
      <c r="L21" s="82" t="s">
        <v>29</v>
      </c>
      <c r="M21" s="82" t="s">
        <v>30</v>
      </c>
      <c r="N21" s="82" t="s">
        <v>31</v>
      </c>
    </row>
    <row r="22" spans="2:14" s="18" customFormat="1" ht="9" customHeight="1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2:14" ht="9" customHeight="1">
      <c r="B23" s="7"/>
    </row>
    <row r="24" spans="2:14">
      <c r="B24" s="81" t="s">
        <v>177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spans="2:14">
      <c r="B25" s="81" t="s">
        <v>178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2:14">
      <c r="B26" s="81" t="s">
        <v>179</v>
      </c>
      <c r="C26" s="59">
        <f>C24-C25</f>
        <v>0</v>
      </c>
      <c r="D26" s="59">
        <f t="shared" ref="D26" si="4">D24-D25</f>
        <v>0</v>
      </c>
      <c r="E26" s="59">
        <f t="shared" ref="E26" si="5">E24-E25</f>
        <v>0</v>
      </c>
      <c r="F26" s="59">
        <f t="shared" ref="F26" si="6">F24-F25</f>
        <v>0</v>
      </c>
      <c r="G26" s="59">
        <f t="shared" ref="G26" si="7">G24-G25</f>
        <v>0</v>
      </c>
      <c r="H26" s="59">
        <f t="shared" ref="H26" si="8">H24-H25</f>
        <v>0</v>
      </c>
      <c r="I26" s="59">
        <f t="shared" ref="I26" si="9">I24-I25</f>
        <v>0</v>
      </c>
      <c r="J26" s="59">
        <f t="shared" ref="J26" si="10">J24-J25</f>
        <v>0</v>
      </c>
      <c r="K26" s="59">
        <f t="shared" ref="K26" si="11">K24-K25</f>
        <v>0</v>
      </c>
      <c r="L26" s="59">
        <f t="shared" ref="L26" si="12">L24-L25</f>
        <v>0</v>
      </c>
      <c r="M26" s="59">
        <f t="shared" ref="M26" si="13">M24-M25</f>
        <v>0</v>
      </c>
      <c r="N26" s="59">
        <f t="shared" ref="N26" si="14">N24-N25</f>
        <v>0</v>
      </c>
    </row>
    <row r="27" spans="2:14">
      <c r="B27" s="5"/>
    </row>
    <row r="29" spans="2:14" ht="26.25" customHeight="1">
      <c r="B29" s="102" t="s">
        <v>181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</row>
    <row r="30" spans="2:14" ht="15" thickBot="1"/>
    <row r="31" spans="2:14" s="2" customFormat="1" ht="25.5" customHeight="1" thickBot="1">
      <c r="B31" s="37"/>
      <c r="C31" s="82" t="s">
        <v>14</v>
      </c>
      <c r="D31" s="82" t="s">
        <v>21</v>
      </c>
      <c r="E31" s="82" t="s">
        <v>22</v>
      </c>
      <c r="F31" s="82" t="s">
        <v>23</v>
      </c>
      <c r="G31" s="82" t="s">
        <v>24</v>
      </c>
      <c r="H31" s="82" t="s">
        <v>25</v>
      </c>
      <c r="I31" s="82" t="s">
        <v>26</v>
      </c>
      <c r="J31" s="82" t="s">
        <v>27</v>
      </c>
      <c r="K31" s="82" t="s">
        <v>28</v>
      </c>
      <c r="L31" s="82" t="s">
        <v>29</v>
      </c>
      <c r="M31" s="82" t="s">
        <v>30</v>
      </c>
      <c r="N31" s="82" t="s">
        <v>31</v>
      </c>
    </row>
    <row r="33" spans="2:14">
      <c r="B33" s="80" t="s">
        <v>177</v>
      </c>
      <c r="C33" s="62" t="e">
        <f>1-(C24/C8)</f>
        <v>#DIV/0!</v>
      </c>
      <c r="D33" s="62" t="e">
        <f t="shared" ref="D33:N33" si="15">1-(D24/D8)</f>
        <v>#DIV/0!</v>
      </c>
      <c r="E33" s="62" t="e">
        <f t="shared" si="15"/>
        <v>#DIV/0!</v>
      </c>
      <c r="F33" s="62" t="e">
        <f t="shared" si="15"/>
        <v>#DIV/0!</v>
      </c>
      <c r="G33" s="62" t="e">
        <f t="shared" si="15"/>
        <v>#DIV/0!</v>
      </c>
      <c r="H33" s="62" t="e">
        <f t="shared" si="15"/>
        <v>#DIV/0!</v>
      </c>
      <c r="I33" s="62" t="e">
        <f t="shared" si="15"/>
        <v>#DIV/0!</v>
      </c>
      <c r="J33" s="62" t="e">
        <f t="shared" si="15"/>
        <v>#DIV/0!</v>
      </c>
      <c r="K33" s="62" t="e">
        <f t="shared" si="15"/>
        <v>#DIV/0!</v>
      </c>
      <c r="L33" s="62" t="e">
        <f t="shared" si="15"/>
        <v>#DIV/0!</v>
      </c>
      <c r="M33" s="62" t="e">
        <f t="shared" si="15"/>
        <v>#DIV/0!</v>
      </c>
      <c r="N33" s="62" t="e">
        <f t="shared" si="15"/>
        <v>#DIV/0!</v>
      </c>
    </row>
    <row r="34" spans="2:14">
      <c r="B34" s="80" t="s">
        <v>178</v>
      </c>
      <c r="C34" s="62" t="e">
        <f>1-(C25/C9)</f>
        <v>#DIV/0!</v>
      </c>
      <c r="D34" s="62" t="e">
        <f t="shared" ref="D34:N34" si="16">1-(D25/D9)</f>
        <v>#DIV/0!</v>
      </c>
      <c r="E34" s="62" t="e">
        <f t="shared" si="16"/>
        <v>#DIV/0!</v>
      </c>
      <c r="F34" s="62" t="e">
        <f t="shared" si="16"/>
        <v>#DIV/0!</v>
      </c>
      <c r="G34" s="62" t="e">
        <f t="shared" si="16"/>
        <v>#DIV/0!</v>
      </c>
      <c r="H34" s="62" t="e">
        <f t="shared" si="16"/>
        <v>#DIV/0!</v>
      </c>
      <c r="I34" s="62" t="e">
        <f t="shared" si="16"/>
        <v>#DIV/0!</v>
      </c>
      <c r="J34" s="62" t="e">
        <f t="shared" si="16"/>
        <v>#DIV/0!</v>
      </c>
      <c r="K34" s="62" t="e">
        <f t="shared" si="16"/>
        <v>#DIV/0!</v>
      </c>
      <c r="L34" s="62" t="e">
        <f t="shared" si="16"/>
        <v>#DIV/0!</v>
      </c>
      <c r="M34" s="62" t="e">
        <f t="shared" si="16"/>
        <v>#DIV/0!</v>
      </c>
      <c r="N34" s="62" t="e">
        <f t="shared" si="16"/>
        <v>#DIV/0!</v>
      </c>
    </row>
    <row r="35" spans="2:14">
      <c r="B35" s="80" t="s">
        <v>179</v>
      </c>
      <c r="C35" s="61" t="e">
        <f>1-(C26/C10)</f>
        <v>#DIV/0!</v>
      </c>
      <c r="D35" s="61" t="e">
        <f t="shared" ref="D35:N35" si="17">1-(D26/D10)</f>
        <v>#DIV/0!</v>
      </c>
      <c r="E35" s="61" t="e">
        <f t="shared" si="17"/>
        <v>#DIV/0!</v>
      </c>
      <c r="F35" s="61" t="e">
        <f t="shared" si="17"/>
        <v>#DIV/0!</v>
      </c>
      <c r="G35" s="61" t="e">
        <f t="shared" si="17"/>
        <v>#DIV/0!</v>
      </c>
      <c r="H35" s="61" t="e">
        <f t="shared" si="17"/>
        <v>#DIV/0!</v>
      </c>
      <c r="I35" s="61" t="e">
        <f t="shared" si="17"/>
        <v>#DIV/0!</v>
      </c>
      <c r="J35" s="61" t="e">
        <f t="shared" si="17"/>
        <v>#DIV/0!</v>
      </c>
      <c r="K35" s="61" t="e">
        <f t="shared" si="17"/>
        <v>#DIV/0!</v>
      </c>
      <c r="L35" s="61" t="e">
        <f t="shared" si="17"/>
        <v>#DIV/0!</v>
      </c>
      <c r="M35" s="61" t="e">
        <f t="shared" si="17"/>
        <v>#DIV/0!</v>
      </c>
      <c r="N35" s="61" t="e">
        <f t="shared" si="17"/>
        <v>#DIV/0!</v>
      </c>
    </row>
    <row r="36" spans="2:14">
      <c r="B36" s="4"/>
    </row>
  </sheetData>
  <mergeCells count="5">
    <mergeCell ref="C12:M12"/>
    <mergeCell ref="B3:N3"/>
    <mergeCell ref="B19:N19"/>
    <mergeCell ref="B29:N29"/>
    <mergeCell ref="A1:I1"/>
  </mergeCells>
  <conditionalFormatting sqref="C10:N10">
    <cfRule type="cellIs" dxfId="1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33"/>
  <sheetViews>
    <sheetView showGridLines="0" zoomScale="90" zoomScaleNormal="90" workbookViewId="0">
      <selection sqref="A1:H1"/>
    </sheetView>
  </sheetViews>
  <sheetFormatPr defaultRowHeight="14.4"/>
  <cols>
    <col min="2" max="2" width="9.109375" style="36" bestFit="1" customWidth="1"/>
    <col min="3" max="3" width="39.6640625" customWidth="1"/>
    <col min="4" max="15" width="27.88671875" style="64" customWidth="1"/>
  </cols>
  <sheetData>
    <row r="1" spans="1:25" s="85" customFormat="1" ht="36" customHeight="1">
      <c r="A1" s="90" t="s">
        <v>190</v>
      </c>
      <c r="B1" s="91"/>
      <c r="C1" s="91"/>
      <c r="D1" s="91"/>
      <c r="E1" s="91"/>
      <c r="F1" s="91"/>
      <c r="G1" s="91"/>
      <c r="H1" s="91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4"/>
      <c r="V1" s="84"/>
      <c r="W1" s="84"/>
      <c r="X1" s="84"/>
      <c r="Y1" s="84"/>
    </row>
    <row r="2" spans="1:25" ht="10.5" customHeight="1" thickBot="1"/>
    <row r="3" spans="1:25" ht="10.5" customHeight="1" thickBot="1">
      <c r="C3" s="103" t="s">
        <v>183</v>
      </c>
      <c r="D3" s="73" t="str">
        <f>D4</f>
        <v>C1</v>
      </c>
    </row>
    <row r="4" spans="1:25" ht="13.5" customHeight="1">
      <c r="C4" s="104"/>
      <c r="D4" s="106" t="s">
        <v>182</v>
      </c>
      <c r="E4" s="107"/>
      <c r="F4" s="73" t="str">
        <f>D4</f>
        <v>C1</v>
      </c>
    </row>
    <row r="5" spans="1:25" ht="13.5" customHeight="1" thickBot="1">
      <c r="C5" s="104"/>
      <c r="D5" s="108"/>
      <c r="E5" s="109"/>
    </row>
    <row r="6" spans="1:25" ht="10.5" customHeight="1" thickBot="1">
      <c r="C6" s="105"/>
      <c r="D6" s="65"/>
      <c r="E6" s="65"/>
    </row>
    <row r="7" spans="1:25" ht="10.5" customHeight="1"/>
    <row r="8" spans="1:25" ht="10.5" customHeight="1" thickBot="1"/>
    <row r="9" spans="1:25" s="2" customFormat="1" ht="25.5" customHeight="1" thickBot="1">
      <c r="B9" s="38"/>
      <c r="C9" s="37"/>
      <c r="D9" s="82" t="s">
        <v>14</v>
      </c>
      <c r="E9" s="82" t="s">
        <v>21</v>
      </c>
      <c r="F9" s="82" t="s">
        <v>22</v>
      </c>
      <c r="G9" s="82" t="s">
        <v>23</v>
      </c>
      <c r="H9" s="82" t="s">
        <v>24</v>
      </c>
      <c r="I9" s="82" t="s">
        <v>25</v>
      </c>
      <c r="J9" s="82" t="s">
        <v>26</v>
      </c>
      <c r="K9" s="82" t="s">
        <v>27</v>
      </c>
      <c r="L9" s="82" t="s">
        <v>28</v>
      </c>
      <c r="M9" s="82" t="s">
        <v>29</v>
      </c>
      <c r="N9" s="82" t="s">
        <v>30</v>
      </c>
      <c r="O9" s="82" t="s">
        <v>31</v>
      </c>
    </row>
    <row r="10" spans="1:25" s="18" customFormat="1" ht="9" customHeight="1">
      <c r="B10" s="39"/>
      <c r="C10" s="19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25" s="18" customFormat="1" ht="15.75" customHeight="1">
      <c r="B11" s="46">
        <f>Contas!C4</f>
        <v>10</v>
      </c>
      <c r="C11" s="40" t="str">
        <f>VLOOKUP(B11,Contas!$C$4:$D$126,2,FALSE)</f>
        <v>RECEITA TOTAL (BRUTA)</v>
      </c>
      <c r="D11" s="67">
        <f t="shared" ref="D11:O11" si="0">D12</f>
        <v>0</v>
      </c>
      <c r="E11" s="67">
        <f t="shared" si="0"/>
        <v>0</v>
      </c>
      <c r="F11" s="67">
        <f t="shared" si="0"/>
        <v>0</v>
      </c>
      <c r="G11" s="67">
        <f t="shared" si="0"/>
        <v>0</v>
      </c>
      <c r="H11" s="67">
        <f t="shared" si="0"/>
        <v>0</v>
      </c>
      <c r="I11" s="67">
        <f t="shared" si="0"/>
        <v>0</v>
      </c>
      <c r="J11" s="67">
        <f t="shared" si="0"/>
        <v>0</v>
      </c>
      <c r="K11" s="67">
        <f t="shared" si="0"/>
        <v>0</v>
      </c>
      <c r="L11" s="67">
        <f t="shared" si="0"/>
        <v>0</v>
      </c>
      <c r="M11" s="67">
        <f t="shared" si="0"/>
        <v>0</v>
      </c>
      <c r="N11" s="67">
        <f t="shared" si="0"/>
        <v>0</v>
      </c>
      <c r="O11" s="67">
        <f t="shared" si="0"/>
        <v>0</v>
      </c>
    </row>
    <row r="12" spans="1:25" s="15" customFormat="1" ht="15.75" customHeight="1">
      <c r="A12" s="9"/>
      <c r="B12" s="46" t="str">
        <f>Contas!C5</f>
        <v>10.1</v>
      </c>
      <c r="C12" s="41" t="str">
        <f>VLOOKUP(B12,Contas!$C$4:$D$126,2,FALSE)</f>
        <v>RECEITA TOTAL DE VENDAS</v>
      </c>
      <c r="D12" s="68">
        <f t="shared" ref="D12:O12" si="1">D13+D24</f>
        <v>0</v>
      </c>
      <c r="E12" s="68">
        <f t="shared" si="1"/>
        <v>0</v>
      </c>
      <c r="F12" s="68">
        <f t="shared" si="1"/>
        <v>0</v>
      </c>
      <c r="G12" s="68">
        <f t="shared" si="1"/>
        <v>0</v>
      </c>
      <c r="H12" s="68">
        <f t="shared" si="1"/>
        <v>0</v>
      </c>
      <c r="I12" s="68">
        <f t="shared" si="1"/>
        <v>0</v>
      </c>
      <c r="J12" s="68">
        <f t="shared" si="1"/>
        <v>0</v>
      </c>
      <c r="K12" s="68">
        <f t="shared" si="1"/>
        <v>0</v>
      </c>
      <c r="L12" s="68">
        <f t="shared" si="1"/>
        <v>0</v>
      </c>
      <c r="M12" s="68">
        <f t="shared" si="1"/>
        <v>0</v>
      </c>
      <c r="N12" s="68">
        <f t="shared" si="1"/>
        <v>0</v>
      </c>
      <c r="O12" s="68">
        <f t="shared" si="1"/>
        <v>0</v>
      </c>
    </row>
    <row r="13" spans="1:25" s="15" customFormat="1" ht="15.75" customHeight="1">
      <c r="A13" s="9"/>
      <c r="B13" s="46" t="str">
        <f>Contas!C6</f>
        <v>10.1.1</v>
      </c>
      <c r="C13" s="42" t="str">
        <f>VLOOKUP(B13,Contas!$C$4:$D$126,2,FALSE)</f>
        <v>RECEITA COM VENDAS DE PRODUTOS</v>
      </c>
      <c r="D13" s="69">
        <f t="shared" ref="D13:O13" si="2">SUM(D14:D23)</f>
        <v>0</v>
      </c>
      <c r="E13" s="69">
        <f t="shared" si="2"/>
        <v>0</v>
      </c>
      <c r="F13" s="69">
        <f t="shared" si="2"/>
        <v>0</v>
      </c>
      <c r="G13" s="69">
        <f t="shared" si="2"/>
        <v>0</v>
      </c>
      <c r="H13" s="69">
        <f t="shared" si="2"/>
        <v>0</v>
      </c>
      <c r="I13" s="69">
        <f t="shared" si="2"/>
        <v>0</v>
      </c>
      <c r="J13" s="69">
        <f t="shared" si="2"/>
        <v>0</v>
      </c>
      <c r="K13" s="69">
        <f t="shared" si="2"/>
        <v>0</v>
      </c>
      <c r="L13" s="69">
        <f t="shared" si="2"/>
        <v>0</v>
      </c>
      <c r="M13" s="69">
        <f t="shared" si="2"/>
        <v>0</v>
      </c>
      <c r="N13" s="69">
        <f t="shared" si="2"/>
        <v>0</v>
      </c>
      <c r="O13" s="69">
        <f t="shared" si="2"/>
        <v>0</v>
      </c>
    </row>
    <row r="14" spans="1:25" s="15" customFormat="1" ht="15.75" customHeight="1">
      <c r="A14" s="9"/>
      <c r="B14" s="46" t="str">
        <f>Contas!C7</f>
        <v>10.1.1.1</v>
      </c>
      <c r="C14" s="43">
        <f>VLOOKUP(B14,Contas!$C$4:$D$126,2,FALSE)</f>
        <v>0</v>
      </c>
      <c r="D14" s="70">
        <f>SUMIFS(Lançamentos!$F$5:$F$44,Lançamentos!$D$5:$D$44,'DRE por Centro de Custo'!$C14,Lançamentos!$E$5:$E$44,$D$4)</f>
        <v>0</v>
      </c>
      <c r="E14" s="70">
        <f>SUMIFS(Lançamentos!$N$5:$N$44,Lançamentos!$L$5:$L$44,'DRE por Centro de Custo'!$C14,Lançamentos!$M$5:$M$44,$D$4)</f>
        <v>0</v>
      </c>
      <c r="F14" s="70">
        <f>SUMIFS(Lançamentos!$V$5:$V$44,Lançamentos!$T$5:$T$44,'DRE por Centro de Custo'!$C14,Lançamentos!$U$5:$U$44,$D$4)</f>
        <v>0</v>
      </c>
      <c r="G14" s="70">
        <f>SUMIFS(Lançamentos!$AD$5:$AD$44,Lançamentos!$AB$5:$AB$44,'DRE por Centro de Custo'!$C14,Lançamentos!$AC$5:$AC$44,$D$4)</f>
        <v>0</v>
      </c>
      <c r="H14" s="70">
        <f>SUMIFS(Lançamentos!$AL$5:$AL$44,Lançamentos!$AJ$5:$AJ$44,'DRE por Centro de Custo'!$C14,Lançamentos!$AK$5:$AK$44,$D$4)</f>
        <v>0</v>
      </c>
      <c r="I14" s="70">
        <f>SUMIFS(Lançamentos!$AT$5:$AT$44,Lançamentos!$AR$5:$AR$44,'DRE por Centro de Custo'!$C14,Lançamentos!$AS$5:$AS$44,$D$4)</f>
        <v>0</v>
      </c>
      <c r="J14" s="70">
        <f>SUMIFS(Lançamentos!$BB$5:$BB$44,Lançamentos!$AZ$5:$AZ$44,'DRE por Centro de Custo'!$C14,Lançamentos!$BA$5:$BA$44,$D$4)</f>
        <v>0</v>
      </c>
      <c r="K14" s="70">
        <f>SUMIFS(Lançamentos!$BJ$5:$BJ$44,Lançamentos!$BH$5:$BH$44,'DRE por Centro de Custo'!$C14,Lançamentos!$BI$5:$BI$44,$D$4)</f>
        <v>0</v>
      </c>
      <c r="L14" s="70">
        <f>SUMIFS(Lançamentos!$BR$5:$BR$44,Lançamentos!$BP$5:$BP$44,'DRE por Centro de Custo'!$C14,Lançamentos!$BQ$5:$BQ$44,$D$4)</f>
        <v>0</v>
      </c>
      <c r="M14" s="70">
        <f>SUMIFS(Lançamentos!$BZ$5:$BZ$44,Lançamentos!$BX$5:$BX$44,'DRE por Centro de Custo'!$C14,Lançamentos!$BY$5:$BY$44,$D$4)</f>
        <v>0</v>
      </c>
      <c r="N14" s="70">
        <f>SUMIFS(Lançamentos!$CH$5:$CH$44,Lançamentos!$CF$5:$CF$44,'DRE por Centro de Custo'!$C14,Lançamentos!$CG$5:$CG$44,$D$4)</f>
        <v>0</v>
      </c>
      <c r="O14" s="70">
        <f>SUMIFS(Lançamentos!$CP$5:$CP$44,Lançamentos!$CN$5:$CN$44,'DRE por Centro de Custo'!$C14,Lançamentos!$CO$5:$CO$44,$D$4)</f>
        <v>0</v>
      </c>
    </row>
    <row r="15" spans="1:25" s="15" customFormat="1" ht="15.75" customHeight="1">
      <c r="A15" s="9"/>
      <c r="B15" s="46" t="str">
        <f>Contas!C8</f>
        <v>10.1.1.2</v>
      </c>
      <c r="C15" s="43">
        <f>VLOOKUP(B15,Contas!$C$4:$D$126,2,FALSE)</f>
        <v>0</v>
      </c>
      <c r="D15" s="70">
        <f>SUMIFS(Lançamentos!$F$5:$F$44,Lançamentos!$D$5:$D$44,'DRE por Centro de Custo'!C15,Lançamentos!$E$5:$E$44,$D$4)</f>
        <v>0</v>
      </c>
      <c r="E15" s="70">
        <f>SUMIFS(Lançamentos!$N$5:$N$44,Lançamentos!$L$5:$L$44,'DRE por Centro de Custo'!$C15,Lançamentos!$M$5:$M$44,$D$4)</f>
        <v>0</v>
      </c>
      <c r="F15" s="70">
        <f>SUMIFS(Lançamentos!$V$5:$V$44,Lançamentos!$T$5:$T$44,'DRE por Centro de Custo'!$C15,Lançamentos!$U$5:$U$44,$D$4)</f>
        <v>0</v>
      </c>
      <c r="G15" s="70">
        <f>SUMIFS(Lançamentos!$AD$5:$AD$44,Lançamentos!$AB$5:$AB$44,'DRE por Centro de Custo'!$C15,Lançamentos!$AC$5:$AC$44,$D$4)</f>
        <v>0</v>
      </c>
      <c r="H15" s="70">
        <f>SUMIFS(Lançamentos!$AL$5:$AL$44,Lançamentos!$AJ$5:$AJ$44,'DRE por Centro de Custo'!$C15,Lançamentos!$AK$5:$AK$44,$D$4)</f>
        <v>0</v>
      </c>
      <c r="I15" s="70">
        <f>SUMIFS(Lançamentos!$AT$5:$AT$44,Lançamentos!$AR$5:$AR$44,'DRE por Centro de Custo'!$C15,Lançamentos!$AS$5:$AS$44,$D$4)</f>
        <v>0</v>
      </c>
      <c r="J15" s="70">
        <f>SUMIFS(Lançamentos!$BB$5:$BB$44,Lançamentos!$AZ$5:$AZ$44,'DRE por Centro de Custo'!$C15,Lançamentos!$BA$5:$BA$44,$D$4)</f>
        <v>0</v>
      </c>
      <c r="K15" s="70">
        <f>SUMIFS(Lançamentos!$BJ$5:$BJ$44,Lançamentos!$BH$5:$BH$44,'DRE por Centro de Custo'!$C15,Lançamentos!$BI$5:$BI$44,$D$4)</f>
        <v>0</v>
      </c>
      <c r="L15" s="70">
        <f>SUMIFS(Lançamentos!$BR$5:$BR$44,Lançamentos!$BP$5:$BP$44,'DRE por Centro de Custo'!$C15,Lançamentos!$BQ$5:$BQ$44,$D$4)</f>
        <v>0</v>
      </c>
      <c r="M15" s="70">
        <f>SUMIFS(Lançamentos!$BZ$5:$BZ$44,Lançamentos!$BX$5:$BX$44,'DRE por Centro de Custo'!$C15,Lançamentos!$BY$5:$BY$44,$D$4)</f>
        <v>0</v>
      </c>
      <c r="N15" s="70">
        <f>SUMIFS(Lançamentos!$CH$5:$CH$44,Lançamentos!$CF$5:$CF$44,'DRE por Centro de Custo'!$C15,Lançamentos!$CG$5:$CG$44,$D$4)</f>
        <v>0</v>
      </c>
      <c r="O15" s="70">
        <f>SUMIFS(Lançamentos!$CP$5:$CP$44,Lançamentos!$CN$5:$CN$44,'DRE por Centro de Custo'!$C15,Lançamentos!$CO$5:$CO$44,$D$4)</f>
        <v>0</v>
      </c>
    </row>
    <row r="16" spans="1:25" s="15" customFormat="1" ht="15.75" customHeight="1">
      <c r="A16" s="9"/>
      <c r="B16" s="46" t="str">
        <f>Contas!C9</f>
        <v>10.1.1.3</v>
      </c>
      <c r="C16" s="43">
        <f>VLOOKUP(B16,Contas!$C$4:$D$126,2,FALSE)</f>
        <v>0</v>
      </c>
      <c r="D16" s="70">
        <f>SUMIFS(Lançamentos!$F$5:$F$44,Lançamentos!$D$5:$D$44,'DRE por Centro de Custo'!C16,Lançamentos!$E$5:$E$44,$D$4)</f>
        <v>0</v>
      </c>
      <c r="E16" s="70">
        <f>SUMIFS(Lançamentos!$N$5:$N$44,Lançamentos!$L$5:$L$44,'DRE por Centro de Custo'!$C16,Lançamentos!$M$5:$M$44,$D$4)</f>
        <v>0</v>
      </c>
      <c r="F16" s="70">
        <f>SUMIFS(Lançamentos!$V$5:$V$44,Lançamentos!$T$5:$T$44,'DRE por Centro de Custo'!$C16,Lançamentos!$U$5:$U$44,$D$4)</f>
        <v>0</v>
      </c>
      <c r="G16" s="70">
        <f>SUMIFS(Lançamentos!$AD$5:$AD$44,Lançamentos!$AB$5:$AB$44,'DRE por Centro de Custo'!$C16,Lançamentos!$AC$5:$AC$44,$D$4)</f>
        <v>0</v>
      </c>
      <c r="H16" s="70">
        <f>SUMIFS(Lançamentos!$AL$5:$AL$44,Lançamentos!$AJ$5:$AJ$44,'DRE por Centro de Custo'!$C16,Lançamentos!$AK$5:$AK$44,$D$4)</f>
        <v>0</v>
      </c>
      <c r="I16" s="70">
        <f>SUMIFS(Lançamentos!$AT$5:$AT$44,Lançamentos!$AR$5:$AR$44,'DRE por Centro de Custo'!$C16,Lançamentos!$AS$5:$AS$44,$D$4)</f>
        <v>0</v>
      </c>
      <c r="J16" s="70">
        <f>SUMIFS(Lançamentos!$BB$5:$BB$44,Lançamentos!$AZ$5:$AZ$44,'DRE por Centro de Custo'!$C16,Lançamentos!$BA$5:$BA$44,$D$4)</f>
        <v>0</v>
      </c>
      <c r="K16" s="70">
        <f>SUMIFS(Lançamentos!$BJ$5:$BJ$44,Lançamentos!$BH$5:$BH$44,'DRE por Centro de Custo'!$C16,Lançamentos!$BI$5:$BI$44,$D$4)</f>
        <v>0</v>
      </c>
      <c r="L16" s="70">
        <f>SUMIFS(Lançamentos!$BR$5:$BR$44,Lançamentos!$BP$5:$BP$44,'DRE por Centro de Custo'!$C16,Lançamentos!$BQ$5:$BQ$44,$D$4)</f>
        <v>0</v>
      </c>
      <c r="M16" s="70">
        <f>SUMIFS(Lançamentos!$BZ$5:$BZ$44,Lançamentos!$BX$5:$BX$44,'DRE por Centro de Custo'!$C16,Lançamentos!$BY$5:$BY$44,$D$4)</f>
        <v>0</v>
      </c>
      <c r="N16" s="70">
        <f>SUMIFS(Lançamentos!$CH$5:$CH$44,Lançamentos!$CF$5:$CF$44,'DRE por Centro de Custo'!$C16,Lançamentos!$CG$5:$CG$44,$D$4)</f>
        <v>0</v>
      </c>
      <c r="O16" s="70">
        <f>SUMIFS(Lançamentos!$CP$5:$CP$44,Lançamentos!$CN$5:$CN$44,'DRE por Centro de Custo'!$C16,Lançamentos!$CO$5:$CO$44,$D$4)</f>
        <v>0</v>
      </c>
    </row>
    <row r="17" spans="1:15" s="15" customFormat="1" ht="15.75" customHeight="1">
      <c r="A17" s="9"/>
      <c r="B17" s="46" t="str">
        <f>Contas!C10</f>
        <v>10.1.1.4</v>
      </c>
      <c r="C17" s="43">
        <f>VLOOKUP(B17,Contas!$C$4:$D$126,2,FALSE)</f>
        <v>0</v>
      </c>
      <c r="D17" s="70">
        <f>SUMIFS(Lançamentos!$F$5:$F$44,Lançamentos!$D$5:$D$44,'DRE por Centro de Custo'!C17,Lançamentos!$E$5:$E$44,$D$4)</f>
        <v>0</v>
      </c>
      <c r="E17" s="70">
        <f>SUMIFS(Lançamentos!$N$5:$N$44,Lançamentos!$L$5:$L$44,'DRE por Centro de Custo'!$C17,Lançamentos!$M$5:$M$44,$D$4)</f>
        <v>0</v>
      </c>
      <c r="F17" s="70">
        <f>SUMIFS(Lançamentos!$V$5:$V$44,Lançamentos!$T$5:$T$44,'DRE por Centro de Custo'!$C17,Lançamentos!$U$5:$U$44,$D$4)</f>
        <v>0</v>
      </c>
      <c r="G17" s="70">
        <f>SUMIFS(Lançamentos!$AD$5:$AD$44,Lançamentos!$AB$5:$AB$44,'DRE por Centro de Custo'!$C17,Lançamentos!$AC$5:$AC$44,$D$4)</f>
        <v>0</v>
      </c>
      <c r="H17" s="70">
        <f>SUMIFS(Lançamentos!$AL$5:$AL$44,Lançamentos!$AJ$5:$AJ$44,'DRE por Centro de Custo'!$C17,Lançamentos!$AK$5:$AK$44,$D$4)</f>
        <v>0</v>
      </c>
      <c r="I17" s="70">
        <f>SUMIFS(Lançamentos!$AT$5:$AT$44,Lançamentos!$AR$5:$AR$44,'DRE por Centro de Custo'!$C17,Lançamentos!$AS$5:$AS$44,$D$4)</f>
        <v>0</v>
      </c>
      <c r="J17" s="70">
        <f>SUMIFS(Lançamentos!$BB$5:$BB$44,Lançamentos!$AZ$5:$AZ$44,'DRE por Centro de Custo'!$C17,Lançamentos!$BA$5:$BA$44,$D$4)</f>
        <v>0</v>
      </c>
      <c r="K17" s="70">
        <f>SUMIFS(Lançamentos!$BJ$5:$BJ$44,Lançamentos!$BH$5:$BH$44,'DRE por Centro de Custo'!$C17,Lançamentos!$BI$5:$BI$44,$D$4)</f>
        <v>0</v>
      </c>
      <c r="L17" s="70">
        <f>SUMIFS(Lançamentos!$BR$5:$BR$44,Lançamentos!$BP$5:$BP$44,'DRE por Centro de Custo'!$C17,Lançamentos!$BQ$5:$BQ$44,$D$4)</f>
        <v>0</v>
      </c>
      <c r="M17" s="70">
        <f>SUMIFS(Lançamentos!$BZ$5:$BZ$44,Lançamentos!$BX$5:$BX$44,'DRE por Centro de Custo'!$C17,Lançamentos!$BY$5:$BY$44,$D$4)</f>
        <v>0</v>
      </c>
      <c r="N17" s="70">
        <f>SUMIFS(Lançamentos!$CH$5:$CH$44,Lançamentos!$CF$5:$CF$44,'DRE por Centro de Custo'!$C17,Lançamentos!$CG$5:$CG$44,$D$4)</f>
        <v>0</v>
      </c>
      <c r="O17" s="70">
        <f>SUMIFS(Lançamentos!$CP$5:$CP$44,Lançamentos!$CN$5:$CN$44,'DRE por Centro de Custo'!$C17,Lançamentos!$CO$5:$CO$44,$D$4)</f>
        <v>0</v>
      </c>
    </row>
    <row r="18" spans="1:15" s="15" customFormat="1" ht="15.75" customHeight="1">
      <c r="A18" s="9"/>
      <c r="B18" s="46" t="str">
        <f>Contas!C11</f>
        <v>10.1.1.5</v>
      </c>
      <c r="C18" s="43">
        <f>VLOOKUP(B18,Contas!$C$4:$D$126,2,FALSE)</f>
        <v>0</v>
      </c>
      <c r="D18" s="70">
        <f>SUMIFS(Lançamentos!$F$5:$F$44,Lançamentos!$D$5:$D$44,'DRE por Centro de Custo'!C18,Lançamentos!$E$5:$E$44,$D$4)</f>
        <v>0</v>
      </c>
      <c r="E18" s="70">
        <f>SUMIFS(Lançamentos!$N$5:$N$44,Lançamentos!$L$5:$L$44,'DRE por Centro de Custo'!$C18,Lançamentos!$M$5:$M$44,$D$4)</f>
        <v>0</v>
      </c>
      <c r="F18" s="70">
        <f>SUMIFS(Lançamentos!$V$5:$V$44,Lançamentos!$T$5:$T$44,'DRE por Centro de Custo'!$C18,Lançamentos!$U$5:$U$44,$D$4)</f>
        <v>0</v>
      </c>
      <c r="G18" s="70">
        <f>SUMIFS(Lançamentos!$AD$5:$AD$44,Lançamentos!$AB$5:$AB$44,'DRE por Centro de Custo'!$C18,Lançamentos!$AC$5:$AC$44,$D$4)</f>
        <v>0</v>
      </c>
      <c r="H18" s="70">
        <f>SUMIFS(Lançamentos!$AL$5:$AL$44,Lançamentos!$AJ$5:$AJ$44,'DRE por Centro de Custo'!$C18,Lançamentos!$AK$5:$AK$44,$D$4)</f>
        <v>0</v>
      </c>
      <c r="I18" s="70">
        <f>SUMIFS(Lançamentos!$AT$5:$AT$44,Lançamentos!$AR$5:$AR$44,'DRE por Centro de Custo'!$C18,Lançamentos!$AS$5:$AS$44,$D$4)</f>
        <v>0</v>
      </c>
      <c r="J18" s="70">
        <f>SUMIFS(Lançamentos!$BB$5:$BB$44,Lançamentos!$AZ$5:$AZ$44,'DRE por Centro de Custo'!$C18,Lançamentos!$BA$5:$BA$44,$D$4)</f>
        <v>0</v>
      </c>
      <c r="K18" s="70">
        <f>SUMIFS(Lançamentos!$BJ$5:$BJ$44,Lançamentos!$BH$5:$BH$44,'DRE por Centro de Custo'!$C18,Lançamentos!$BI$5:$BI$44,$D$4)</f>
        <v>0</v>
      </c>
      <c r="L18" s="70">
        <f>SUMIFS(Lançamentos!$BR$5:$BR$44,Lançamentos!$BP$5:$BP$44,'DRE por Centro de Custo'!$C18,Lançamentos!$BQ$5:$BQ$44,$D$4)</f>
        <v>0</v>
      </c>
      <c r="M18" s="70">
        <f>SUMIFS(Lançamentos!$BZ$5:$BZ$44,Lançamentos!$BX$5:$BX$44,'DRE por Centro de Custo'!$C18,Lançamentos!$BY$5:$BY$44,$D$4)</f>
        <v>0</v>
      </c>
      <c r="N18" s="70">
        <f>SUMIFS(Lançamentos!$CH$5:$CH$44,Lançamentos!$CF$5:$CF$44,'DRE por Centro de Custo'!$C18,Lançamentos!$CG$5:$CG$44,$D$4)</f>
        <v>0</v>
      </c>
      <c r="O18" s="70">
        <f>SUMIFS(Lançamentos!$CP$5:$CP$44,Lançamentos!$CN$5:$CN$44,'DRE por Centro de Custo'!$C18,Lançamentos!$CO$5:$CO$44,$D$4)</f>
        <v>0</v>
      </c>
    </row>
    <row r="19" spans="1:15" s="15" customFormat="1" ht="15.75" customHeight="1">
      <c r="A19" s="9"/>
      <c r="B19" s="46" t="str">
        <f>Contas!C12</f>
        <v>10.1.1.6</v>
      </c>
      <c r="C19" s="43">
        <f>VLOOKUP(B19,Contas!$C$4:$D$126,2,FALSE)</f>
        <v>0</v>
      </c>
      <c r="D19" s="70">
        <f>SUMIFS(Lançamentos!$F$5:$F$44,Lançamentos!$D$5:$D$44,'DRE por Centro de Custo'!C19,Lançamentos!$E$5:$E$44,$D$4)</f>
        <v>0</v>
      </c>
      <c r="E19" s="70">
        <f>SUMIFS(Lançamentos!$N$5:$N$44,Lançamentos!$L$5:$L$44,'DRE por Centro de Custo'!$C19,Lançamentos!$M$5:$M$44,$D$4)</f>
        <v>0</v>
      </c>
      <c r="F19" s="70">
        <f>SUMIFS(Lançamentos!$V$5:$V$44,Lançamentos!$T$5:$T$44,'DRE por Centro de Custo'!$C19,Lançamentos!$U$5:$U$44,$D$4)</f>
        <v>0</v>
      </c>
      <c r="G19" s="70">
        <f>SUMIFS(Lançamentos!$AD$5:$AD$44,Lançamentos!$AB$5:$AB$44,'DRE por Centro de Custo'!$C19,Lançamentos!$AC$5:$AC$44,$D$4)</f>
        <v>0</v>
      </c>
      <c r="H19" s="70">
        <f>SUMIFS(Lançamentos!$AL$5:$AL$44,Lançamentos!$AJ$5:$AJ$44,'DRE por Centro de Custo'!$C19,Lançamentos!$AK$5:$AK$44,$D$4)</f>
        <v>0</v>
      </c>
      <c r="I19" s="70">
        <f>SUMIFS(Lançamentos!$AT$5:$AT$44,Lançamentos!$AR$5:$AR$44,'DRE por Centro de Custo'!$C19,Lançamentos!$AS$5:$AS$44,$D$4)</f>
        <v>0</v>
      </c>
      <c r="J19" s="70">
        <f>SUMIFS(Lançamentos!$BB$5:$BB$44,Lançamentos!$AZ$5:$AZ$44,'DRE por Centro de Custo'!$C19,Lançamentos!$BA$5:$BA$44,$D$4)</f>
        <v>0</v>
      </c>
      <c r="K19" s="70">
        <f>SUMIFS(Lançamentos!$BJ$5:$BJ$44,Lançamentos!$BH$5:$BH$44,'DRE por Centro de Custo'!$C19,Lançamentos!$BI$5:$BI$44,$D$4)</f>
        <v>0</v>
      </c>
      <c r="L19" s="70">
        <f>SUMIFS(Lançamentos!$BR$5:$BR$44,Lançamentos!$BP$5:$BP$44,'DRE por Centro de Custo'!$C19,Lançamentos!$BQ$5:$BQ$44,$D$4)</f>
        <v>0</v>
      </c>
      <c r="M19" s="70">
        <f>SUMIFS(Lançamentos!$BZ$5:$BZ$44,Lançamentos!$BX$5:$BX$44,'DRE por Centro de Custo'!$C19,Lançamentos!$BY$5:$BY$44,$D$4)</f>
        <v>0</v>
      </c>
      <c r="N19" s="70">
        <f>SUMIFS(Lançamentos!$CH$5:$CH$44,Lançamentos!$CF$5:$CF$44,'DRE por Centro de Custo'!$C19,Lançamentos!$CG$5:$CG$44,$D$4)</f>
        <v>0</v>
      </c>
      <c r="O19" s="70">
        <f>SUMIFS(Lançamentos!$CP$5:$CP$44,Lançamentos!$CN$5:$CN$44,'DRE por Centro de Custo'!$C19,Lançamentos!$CO$5:$CO$44,$D$4)</f>
        <v>0</v>
      </c>
    </row>
    <row r="20" spans="1:15" s="15" customFormat="1" ht="15.75" customHeight="1">
      <c r="A20" s="9"/>
      <c r="B20" s="46" t="str">
        <f>Contas!C13</f>
        <v>10.1.1.7</v>
      </c>
      <c r="C20" s="43">
        <f>VLOOKUP(B20,Contas!$C$4:$D$126,2,FALSE)</f>
        <v>0</v>
      </c>
      <c r="D20" s="70">
        <f>SUMIFS(Lançamentos!$F$5:$F$44,Lançamentos!$D$5:$D$44,'DRE por Centro de Custo'!C20,Lançamentos!$E$5:$E$44,$D$4)</f>
        <v>0</v>
      </c>
      <c r="E20" s="70">
        <f>SUMIFS(Lançamentos!$N$5:$N$44,Lançamentos!$L$5:$L$44,'DRE por Centro de Custo'!$C20,Lançamentos!$M$5:$M$44,$D$4)</f>
        <v>0</v>
      </c>
      <c r="F20" s="70">
        <f>SUMIFS(Lançamentos!$V$5:$V$44,Lançamentos!$T$5:$T$44,'DRE por Centro de Custo'!$C20,Lançamentos!$U$5:$U$44,$D$4)</f>
        <v>0</v>
      </c>
      <c r="G20" s="70">
        <f>SUMIFS(Lançamentos!$AD$5:$AD$44,Lançamentos!$AB$5:$AB$44,'DRE por Centro de Custo'!$C20,Lançamentos!$AC$5:$AC$44,$D$4)</f>
        <v>0</v>
      </c>
      <c r="H20" s="70">
        <f>SUMIFS(Lançamentos!$AL$5:$AL$44,Lançamentos!$AJ$5:$AJ$44,'DRE por Centro de Custo'!$C20,Lançamentos!$AK$5:$AK$44,$D$4)</f>
        <v>0</v>
      </c>
      <c r="I20" s="70">
        <f>SUMIFS(Lançamentos!$AT$5:$AT$44,Lançamentos!$AR$5:$AR$44,'DRE por Centro de Custo'!$C20,Lançamentos!$AS$5:$AS$44,$D$4)</f>
        <v>0</v>
      </c>
      <c r="J20" s="70">
        <f>SUMIFS(Lançamentos!$BB$5:$BB$44,Lançamentos!$AZ$5:$AZ$44,'DRE por Centro de Custo'!$C20,Lançamentos!$BA$5:$BA$44,$D$4)</f>
        <v>0</v>
      </c>
      <c r="K20" s="70">
        <f>SUMIFS(Lançamentos!$BJ$5:$BJ$44,Lançamentos!$BH$5:$BH$44,'DRE por Centro de Custo'!$C20,Lançamentos!$BI$5:$BI$44,$D$4)</f>
        <v>0</v>
      </c>
      <c r="L20" s="70">
        <f>SUMIFS(Lançamentos!$BR$5:$BR$44,Lançamentos!$BP$5:$BP$44,'DRE por Centro de Custo'!$C20,Lançamentos!$BQ$5:$BQ$44,$D$4)</f>
        <v>0</v>
      </c>
      <c r="M20" s="70">
        <f>SUMIFS(Lançamentos!$BZ$5:$BZ$44,Lançamentos!$BX$5:$BX$44,'DRE por Centro de Custo'!$C20,Lançamentos!$BY$5:$BY$44,$D$4)</f>
        <v>0</v>
      </c>
      <c r="N20" s="70">
        <f>SUMIFS(Lançamentos!$CH$5:$CH$44,Lançamentos!$CF$5:$CF$44,'DRE por Centro de Custo'!$C20,Lançamentos!$CG$5:$CG$44,$D$4)</f>
        <v>0</v>
      </c>
      <c r="O20" s="70">
        <f>SUMIFS(Lançamentos!$CP$5:$CP$44,Lançamentos!$CN$5:$CN$44,'DRE por Centro de Custo'!$C20,Lançamentos!$CO$5:$CO$44,$D$4)</f>
        <v>0</v>
      </c>
    </row>
    <row r="21" spans="1:15" s="15" customFormat="1" ht="15.75" customHeight="1">
      <c r="A21" s="9"/>
      <c r="B21" s="46" t="str">
        <f>Contas!C14</f>
        <v>10.1.1.8</v>
      </c>
      <c r="C21" s="43">
        <f>VLOOKUP(B21,Contas!$C$4:$D$126,2,FALSE)</f>
        <v>0</v>
      </c>
      <c r="D21" s="70">
        <f>SUMIFS(Lançamentos!$F$5:$F$44,Lançamentos!$D$5:$D$44,'DRE por Centro de Custo'!C21,Lançamentos!$E$5:$E$44,$D$4)</f>
        <v>0</v>
      </c>
      <c r="E21" s="70">
        <f>SUMIFS(Lançamentos!$N$5:$N$44,Lançamentos!$L$5:$L$44,'DRE por Centro de Custo'!$C21,Lançamentos!$M$5:$M$44,$D$4)</f>
        <v>0</v>
      </c>
      <c r="F21" s="70">
        <f>SUMIFS(Lançamentos!$V$5:$V$44,Lançamentos!$T$5:$T$44,'DRE por Centro de Custo'!$C21,Lançamentos!$U$5:$U$44,$D$4)</f>
        <v>0</v>
      </c>
      <c r="G21" s="70">
        <f>SUMIFS(Lançamentos!$AD$5:$AD$44,Lançamentos!$AB$5:$AB$44,'DRE por Centro de Custo'!$C21,Lançamentos!$AC$5:$AC$44,$D$4)</f>
        <v>0</v>
      </c>
      <c r="H21" s="70">
        <f>SUMIFS(Lançamentos!$AL$5:$AL$44,Lançamentos!$AJ$5:$AJ$44,'DRE por Centro de Custo'!$C21,Lançamentos!$AK$5:$AK$44,$D$4)</f>
        <v>0</v>
      </c>
      <c r="I21" s="70">
        <f>SUMIFS(Lançamentos!$AT$5:$AT$44,Lançamentos!$AR$5:$AR$44,'DRE por Centro de Custo'!$C21,Lançamentos!$AS$5:$AS$44,$D$4)</f>
        <v>0</v>
      </c>
      <c r="J21" s="70">
        <f>SUMIFS(Lançamentos!$BB$5:$BB$44,Lançamentos!$AZ$5:$AZ$44,'DRE por Centro de Custo'!$C21,Lançamentos!$BA$5:$BA$44,$D$4)</f>
        <v>0</v>
      </c>
      <c r="K21" s="70">
        <f>SUMIFS(Lançamentos!$BJ$5:$BJ$44,Lançamentos!$BH$5:$BH$44,'DRE por Centro de Custo'!$C21,Lançamentos!$BI$5:$BI$44,$D$4)</f>
        <v>0</v>
      </c>
      <c r="L21" s="70">
        <f>SUMIFS(Lançamentos!$BR$5:$BR$44,Lançamentos!$BP$5:$BP$44,'DRE por Centro de Custo'!$C21,Lançamentos!$BQ$5:$BQ$44,$D$4)</f>
        <v>0</v>
      </c>
      <c r="M21" s="70">
        <f>SUMIFS(Lançamentos!$BZ$5:$BZ$44,Lançamentos!$BX$5:$BX$44,'DRE por Centro de Custo'!$C21,Lançamentos!$BY$5:$BY$44,$D$4)</f>
        <v>0</v>
      </c>
      <c r="N21" s="70">
        <f>SUMIFS(Lançamentos!$CH$5:$CH$44,Lançamentos!$CF$5:$CF$44,'DRE por Centro de Custo'!$C21,Lançamentos!$CG$5:$CG$44,$D$4)</f>
        <v>0</v>
      </c>
      <c r="O21" s="70">
        <f>SUMIFS(Lançamentos!$CP$5:$CP$44,Lançamentos!$CN$5:$CN$44,'DRE por Centro de Custo'!$C21,Lançamentos!$CO$5:$CO$44,$D$4)</f>
        <v>0</v>
      </c>
    </row>
    <row r="22" spans="1:15" s="3" customFormat="1" ht="15.75" customHeight="1">
      <c r="B22" s="46" t="str">
        <f>Contas!C15</f>
        <v>10.1.1.9</v>
      </c>
      <c r="C22" s="43">
        <f>VLOOKUP(B22,Contas!$C$4:$D$126,2,FALSE)</f>
        <v>0</v>
      </c>
      <c r="D22" s="70">
        <f>SUMIFS(Lançamentos!$F$5:$F$44,Lançamentos!$D$5:$D$44,'DRE por Centro de Custo'!C22,Lançamentos!$E$5:$E$44,$D$4)</f>
        <v>0</v>
      </c>
      <c r="E22" s="70">
        <f>SUMIFS(Lançamentos!$N$5:$N$44,Lançamentos!$L$5:$L$44,'DRE por Centro de Custo'!$C22,Lançamentos!$M$5:$M$44,$D$4)</f>
        <v>0</v>
      </c>
      <c r="F22" s="70">
        <f>SUMIFS(Lançamentos!$V$5:$V$44,Lançamentos!$T$5:$T$44,'DRE por Centro de Custo'!$C22,Lançamentos!$U$5:$U$44,$D$4)</f>
        <v>0</v>
      </c>
      <c r="G22" s="70">
        <f>SUMIFS(Lançamentos!$AD$5:$AD$44,Lançamentos!$AB$5:$AB$44,'DRE por Centro de Custo'!$C22,Lançamentos!$AC$5:$AC$44,$D$4)</f>
        <v>0</v>
      </c>
      <c r="H22" s="70">
        <f>SUMIFS(Lançamentos!$AL$5:$AL$44,Lançamentos!$AJ$5:$AJ$44,'DRE por Centro de Custo'!$C22,Lançamentos!$AK$5:$AK$44,$D$4)</f>
        <v>0</v>
      </c>
      <c r="I22" s="70">
        <f>SUMIFS(Lançamentos!$AT$5:$AT$44,Lançamentos!$AR$5:$AR$44,'DRE por Centro de Custo'!$C22,Lançamentos!$AS$5:$AS$44,$D$4)</f>
        <v>0</v>
      </c>
      <c r="J22" s="70">
        <f>SUMIFS(Lançamentos!$BB$5:$BB$44,Lançamentos!$AZ$5:$AZ$44,'DRE por Centro de Custo'!$C22,Lançamentos!$BA$5:$BA$44,$D$4)</f>
        <v>0</v>
      </c>
      <c r="K22" s="70">
        <f>SUMIFS(Lançamentos!$BJ$5:$BJ$44,Lançamentos!$BH$5:$BH$44,'DRE por Centro de Custo'!$C22,Lançamentos!$BI$5:$BI$44,$D$4)</f>
        <v>0</v>
      </c>
      <c r="L22" s="70">
        <f>SUMIFS(Lançamentos!$BR$5:$BR$44,Lançamentos!$BP$5:$BP$44,'DRE por Centro de Custo'!$C22,Lançamentos!$BQ$5:$BQ$44,$D$4)</f>
        <v>0</v>
      </c>
      <c r="M22" s="70">
        <f>SUMIFS(Lançamentos!$BZ$5:$BZ$44,Lançamentos!$BX$5:$BX$44,'DRE por Centro de Custo'!$C22,Lançamentos!$BY$5:$BY$44,$D$4)</f>
        <v>0</v>
      </c>
      <c r="N22" s="70">
        <f>SUMIFS(Lançamentos!$CH$5:$CH$44,Lançamentos!$CF$5:$CF$44,'DRE por Centro de Custo'!$C22,Lançamentos!$CG$5:$CG$44,$D$4)</f>
        <v>0</v>
      </c>
      <c r="O22" s="70">
        <f>SUMIFS(Lançamentos!$CP$5:$CP$44,Lançamentos!$CN$5:$CN$44,'DRE por Centro de Custo'!$C22,Lançamentos!$CO$5:$CO$44,$D$4)</f>
        <v>0</v>
      </c>
    </row>
    <row r="23" spans="1:15" s="4" customFormat="1" ht="15.75" customHeight="1">
      <c r="B23" s="46" t="str">
        <f>Contas!C16</f>
        <v>10.1.1.10</v>
      </c>
      <c r="C23" s="43">
        <f>VLOOKUP(B23,Contas!$C$4:$D$126,2,FALSE)</f>
        <v>0</v>
      </c>
      <c r="D23" s="70">
        <f>SUMIFS(Lançamentos!$F$5:$F$44,Lançamentos!$D$5:$D$44,'DRE por Centro de Custo'!C23,Lançamentos!$E$5:$E$44,$D$4)</f>
        <v>0</v>
      </c>
      <c r="E23" s="70">
        <f>SUMIFS(Lançamentos!$N$5:$N$44,Lançamentos!$L$5:$L$44,'DRE por Centro de Custo'!$C23,Lançamentos!$M$5:$M$44,$D$4)</f>
        <v>0</v>
      </c>
      <c r="F23" s="70">
        <f>SUMIFS(Lançamentos!$V$5:$V$44,Lançamentos!$T$5:$T$44,'DRE por Centro de Custo'!$C23,Lançamentos!$U$5:$U$44,$D$4)</f>
        <v>0</v>
      </c>
      <c r="G23" s="70">
        <f>SUMIFS(Lançamentos!$AD$5:$AD$44,Lançamentos!$AB$5:$AB$44,'DRE por Centro de Custo'!$C23,Lançamentos!$AC$5:$AC$44,$D$4)</f>
        <v>0</v>
      </c>
      <c r="H23" s="70">
        <f>SUMIFS(Lançamentos!$AL$5:$AL$44,Lançamentos!$AJ$5:$AJ$44,'DRE por Centro de Custo'!$C23,Lançamentos!$AK$5:$AK$44,$D$4)</f>
        <v>0</v>
      </c>
      <c r="I23" s="70">
        <f>SUMIFS(Lançamentos!$AT$5:$AT$44,Lançamentos!$AR$5:$AR$44,'DRE por Centro de Custo'!$C23,Lançamentos!$AS$5:$AS$44,$D$4)</f>
        <v>0</v>
      </c>
      <c r="J23" s="70">
        <f>SUMIFS(Lançamentos!$BB$5:$BB$44,Lançamentos!$AZ$5:$AZ$44,'DRE por Centro de Custo'!$C23,Lançamentos!$BA$5:$BA$44,$D$4)</f>
        <v>0</v>
      </c>
      <c r="K23" s="70">
        <f>SUMIFS(Lançamentos!$BJ$5:$BJ$44,Lançamentos!$BH$5:$BH$44,'DRE por Centro de Custo'!$C23,Lançamentos!$BI$5:$BI$44,$D$4)</f>
        <v>0</v>
      </c>
      <c r="L23" s="70">
        <f>SUMIFS(Lançamentos!$BR$5:$BR$44,Lançamentos!$BP$5:$BP$44,'DRE por Centro de Custo'!$C23,Lançamentos!$BQ$5:$BQ$44,$D$4)</f>
        <v>0</v>
      </c>
      <c r="M23" s="70">
        <f>SUMIFS(Lançamentos!$BZ$5:$BZ$44,Lançamentos!$BX$5:$BX$44,'DRE por Centro de Custo'!$C23,Lançamentos!$BY$5:$BY$44,$D$4)</f>
        <v>0</v>
      </c>
      <c r="N23" s="70">
        <f>SUMIFS(Lançamentos!$CH$5:$CH$44,Lançamentos!$CF$5:$CF$44,'DRE por Centro de Custo'!$C23,Lançamentos!$CG$5:$CG$44,$D$4)</f>
        <v>0</v>
      </c>
      <c r="O23" s="70">
        <f>SUMIFS(Lançamentos!$CP$5:$CP$44,Lançamentos!$CN$5:$CN$44,'DRE por Centro de Custo'!$C23,Lançamentos!$CO$5:$CO$44,$D$4)</f>
        <v>0</v>
      </c>
    </row>
    <row r="24" spans="1:15" s="4" customFormat="1" ht="15.75" customHeight="1">
      <c r="B24" s="46" t="str">
        <f>Contas!C17</f>
        <v>10.1.2</v>
      </c>
      <c r="C24" s="42" t="str">
        <f>VLOOKUP(B24,Contas!$C$4:$D$126,2,FALSE)</f>
        <v>RECEITA COM VENDAS DE SERVIÇOS</v>
      </c>
      <c r="D24" s="69">
        <f t="shared" ref="D24:O24" si="3">SUM(D25:D34)</f>
        <v>0</v>
      </c>
      <c r="E24" s="69">
        <f t="shared" si="3"/>
        <v>0</v>
      </c>
      <c r="F24" s="69">
        <f t="shared" si="3"/>
        <v>0</v>
      </c>
      <c r="G24" s="69">
        <f t="shared" si="3"/>
        <v>0</v>
      </c>
      <c r="H24" s="69">
        <f t="shared" si="3"/>
        <v>0</v>
      </c>
      <c r="I24" s="69">
        <f t="shared" si="3"/>
        <v>0</v>
      </c>
      <c r="J24" s="69">
        <f t="shared" si="3"/>
        <v>0</v>
      </c>
      <c r="K24" s="69">
        <f t="shared" si="3"/>
        <v>0</v>
      </c>
      <c r="L24" s="69">
        <f t="shared" si="3"/>
        <v>0</v>
      </c>
      <c r="M24" s="69">
        <f t="shared" si="3"/>
        <v>0</v>
      </c>
      <c r="N24" s="69">
        <f t="shared" si="3"/>
        <v>0</v>
      </c>
      <c r="O24" s="69">
        <f t="shared" si="3"/>
        <v>0</v>
      </c>
    </row>
    <row r="25" spans="1:15" s="15" customFormat="1" ht="15.75" customHeight="1">
      <c r="A25" s="9"/>
      <c r="B25" s="46" t="str">
        <f>Contas!C18</f>
        <v>10.1.2.1</v>
      </c>
      <c r="C25" s="44">
        <f>VLOOKUP(B25,Contas!$C$4:$D$126,2,FALSE)</f>
        <v>0</v>
      </c>
      <c r="D25" s="70">
        <f>SUMIFS(Lançamentos!$F$5:$F$44,Lançamentos!$D$5:$D$44,'DRE por Centro de Custo'!C25,Lançamentos!$E$5:$E$44,$D$4)</f>
        <v>0</v>
      </c>
      <c r="E25" s="70">
        <f>SUMIFS(Lançamentos!$N$5:$N$44,Lançamentos!$L$5:$L$44,'DRE por Centro de Custo'!$C25,Lançamentos!$M$5:$M$44,$D$4)</f>
        <v>0</v>
      </c>
      <c r="F25" s="70">
        <f>SUMIFS(Lançamentos!$V$5:$V$44,Lançamentos!$T$5:$T$44,'DRE por Centro de Custo'!$C25,Lançamentos!$U$5:$U$44,$D$4)</f>
        <v>0</v>
      </c>
      <c r="G25" s="70">
        <f>SUMIFS(Lançamentos!$AD$5:$AD$44,Lançamentos!$AB$5:$AB$44,'DRE por Centro de Custo'!$C25,Lançamentos!$AC$5:$AC$44,$D$4)</f>
        <v>0</v>
      </c>
      <c r="H25" s="70">
        <f>SUMIFS(Lançamentos!$AL$5:$AL$44,Lançamentos!$AJ$5:$AJ$44,'DRE por Centro de Custo'!$C25,Lançamentos!$AK$5:$AK$44,$D$4)</f>
        <v>0</v>
      </c>
      <c r="I25" s="70">
        <f>SUMIFS(Lançamentos!$AT$5:$AT$44,Lançamentos!$AR$5:$AR$44,'DRE por Centro de Custo'!$C25,Lançamentos!$AS$5:$AS$44,$D$4)</f>
        <v>0</v>
      </c>
      <c r="J25" s="70">
        <f>SUMIFS(Lançamentos!$BB$5:$BB$44,Lançamentos!$AZ$5:$AZ$44,'DRE por Centro de Custo'!$C25,Lançamentos!$BA$5:$BA$44,$D$4)</f>
        <v>0</v>
      </c>
      <c r="K25" s="70">
        <f>SUMIFS(Lançamentos!$BJ$5:$BJ$44,Lançamentos!$BH$5:$BH$44,'DRE por Centro de Custo'!$C25,Lançamentos!$BI$5:$BI$44,$D$4)</f>
        <v>0</v>
      </c>
      <c r="L25" s="70">
        <f>SUMIFS(Lançamentos!$BR$5:$BR$44,Lançamentos!$BP$5:$BP$44,'DRE por Centro de Custo'!$C25,Lançamentos!$BQ$5:$BQ$44,$D$4)</f>
        <v>0</v>
      </c>
      <c r="M25" s="70">
        <f>SUMIFS(Lançamentos!$BZ$5:$BZ$44,Lançamentos!$BX$5:$BX$44,'DRE por Centro de Custo'!$C25,Lançamentos!$BY$5:$BY$44,$D$4)</f>
        <v>0</v>
      </c>
      <c r="N25" s="70">
        <f>SUMIFS(Lançamentos!$CH$5:$CH$44,Lançamentos!$CF$5:$CF$44,'DRE por Centro de Custo'!$C25,Lançamentos!$CG$5:$CG$44,$D$4)</f>
        <v>0</v>
      </c>
      <c r="O25" s="70">
        <f>SUMIFS(Lançamentos!$CP$5:$CP$44,Lançamentos!$CN$5:$CN$44,'DRE por Centro de Custo'!$C25,Lançamentos!$CO$5:$CO$44,$D$4)</f>
        <v>0</v>
      </c>
    </row>
    <row r="26" spans="1:15" s="15" customFormat="1" ht="15.75" customHeight="1">
      <c r="A26" s="9"/>
      <c r="B26" s="46" t="str">
        <f>Contas!C19</f>
        <v>10.1.2.2</v>
      </c>
      <c r="C26" s="44">
        <f>VLOOKUP(B26,Contas!$C$4:$D$126,2,FALSE)</f>
        <v>0</v>
      </c>
      <c r="D26" s="70">
        <f>SUMIFS(Lançamentos!$F$5:$F$44,Lançamentos!$D$5:$D$44,'DRE por Centro de Custo'!C26,Lançamentos!$E$5:$E$44,$D$4)</f>
        <v>0</v>
      </c>
      <c r="E26" s="70">
        <f>SUMIFS(Lançamentos!$N$5:$N$44,Lançamentos!$L$5:$L$44,'DRE por Centro de Custo'!$C26,Lançamentos!$M$5:$M$44,$D$4)</f>
        <v>0</v>
      </c>
      <c r="F26" s="70">
        <f>SUMIFS(Lançamentos!$V$5:$V$44,Lançamentos!$T$5:$T$44,'DRE por Centro de Custo'!$C26,Lançamentos!$U$5:$U$44,$D$4)</f>
        <v>0</v>
      </c>
      <c r="G26" s="70">
        <f>SUMIFS(Lançamentos!$AD$5:$AD$44,Lançamentos!$AB$5:$AB$44,'DRE por Centro de Custo'!$C26,Lançamentos!$AC$5:$AC$44,$D$4)</f>
        <v>0</v>
      </c>
      <c r="H26" s="70">
        <f>SUMIFS(Lançamentos!$AL$5:$AL$44,Lançamentos!$AJ$5:$AJ$44,'DRE por Centro de Custo'!$C26,Lançamentos!$AK$5:$AK$44,$D$4)</f>
        <v>0</v>
      </c>
      <c r="I26" s="70">
        <f>SUMIFS(Lançamentos!$AT$5:$AT$44,Lançamentos!$AR$5:$AR$44,'DRE por Centro de Custo'!$C26,Lançamentos!$AS$5:$AS$44,$D$4)</f>
        <v>0</v>
      </c>
      <c r="J26" s="70">
        <f>SUMIFS(Lançamentos!$BB$5:$BB$44,Lançamentos!$AZ$5:$AZ$44,'DRE por Centro de Custo'!$C26,Lançamentos!$BA$5:$BA$44,$D$4)</f>
        <v>0</v>
      </c>
      <c r="K26" s="70">
        <f>SUMIFS(Lançamentos!$BJ$5:$BJ$44,Lançamentos!$BH$5:$BH$44,'DRE por Centro de Custo'!$C26,Lançamentos!$BI$5:$BI$44,$D$4)</f>
        <v>0</v>
      </c>
      <c r="L26" s="70">
        <f>SUMIFS(Lançamentos!$BR$5:$BR$44,Lançamentos!$BP$5:$BP$44,'DRE por Centro de Custo'!$C26,Lançamentos!$BQ$5:$BQ$44,$D$4)</f>
        <v>0</v>
      </c>
      <c r="M26" s="70">
        <f>SUMIFS(Lançamentos!$BZ$5:$BZ$44,Lançamentos!$BX$5:$BX$44,'DRE por Centro de Custo'!$C26,Lançamentos!$BY$5:$BY$44,$D$4)</f>
        <v>0</v>
      </c>
      <c r="N26" s="70">
        <f>SUMIFS(Lançamentos!$CH$5:$CH$44,Lançamentos!$CF$5:$CF$44,'DRE por Centro de Custo'!$C26,Lançamentos!$CG$5:$CG$44,$D$4)</f>
        <v>0</v>
      </c>
      <c r="O26" s="70">
        <f>SUMIFS(Lançamentos!$CP$5:$CP$44,Lançamentos!$CN$5:$CN$44,'DRE por Centro de Custo'!$C26,Lançamentos!$CO$5:$CO$44,$D$4)</f>
        <v>0</v>
      </c>
    </row>
    <row r="27" spans="1:15" s="15" customFormat="1" ht="15.75" customHeight="1">
      <c r="A27" s="9"/>
      <c r="B27" s="46" t="str">
        <f>Contas!C20</f>
        <v>10.1.2.3</v>
      </c>
      <c r="C27" s="44">
        <f>VLOOKUP(B27,Contas!$C$4:$D$126,2,FALSE)</f>
        <v>0</v>
      </c>
      <c r="D27" s="70">
        <f>SUMIFS(Lançamentos!$F$5:$F$44,Lançamentos!$D$5:$D$44,'DRE por Centro de Custo'!C27,Lançamentos!$E$5:$E$44,$D$4)</f>
        <v>0</v>
      </c>
      <c r="E27" s="70">
        <f>SUMIFS(Lançamentos!$N$5:$N$44,Lançamentos!$L$5:$L$44,'DRE por Centro de Custo'!$C27,Lançamentos!$M$5:$M$44,$D$4)</f>
        <v>0</v>
      </c>
      <c r="F27" s="70">
        <f>SUMIFS(Lançamentos!$V$5:$V$44,Lançamentos!$T$5:$T$44,'DRE por Centro de Custo'!$C27,Lançamentos!$U$5:$U$44,$D$4)</f>
        <v>0</v>
      </c>
      <c r="G27" s="70">
        <f>SUMIFS(Lançamentos!$AD$5:$AD$44,Lançamentos!$AB$5:$AB$44,'DRE por Centro de Custo'!$C27,Lançamentos!$AC$5:$AC$44,$D$4)</f>
        <v>0</v>
      </c>
      <c r="H27" s="70">
        <f>SUMIFS(Lançamentos!$AL$5:$AL$44,Lançamentos!$AJ$5:$AJ$44,'DRE por Centro de Custo'!$C27,Lançamentos!$AK$5:$AK$44,$D$4)</f>
        <v>0</v>
      </c>
      <c r="I27" s="70">
        <f>SUMIFS(Lançamentos!$AT$5:$AT$44,Lançamentos!$AR$5:$AR$44,'DRE por Centro de Custo'!$C27,Lançamentos!$AS$5:$AS$44,$D$4)</f>
        <v>0</v>
      </c>
      <c r="J27" s="70">
        <f>SUMIFS(Lançamentos!$BB$5:$BB$44,Lançamentos!$AZ$5:$AZ$44,'DRE por Centro de Custo'!$C27,Lançamentos!$BA$5:$BA$44,$D$4)</f>
        <v>0</v>
      </c>
      <c r="K27" s="70">
        <f>SUMIFS(Lançamentos!$BJ$5:$BJ$44,Lançamentos!$BH$5:$BH$44,'DRE por Centro de Custo'!$C27,Lançamentos!$BI$5:$BI$44,$D$4)</f>
        <v>0</v>
      </c>
      <c r="L27" s="70">
        <f>SUMIFS(Lançamentos!$BR$5:$BR$44,Lançamentos!$BP$5:$BP$44,'DRE por Centro de Custo'!$C27,Lançamentos!$BQ$5:$BQ$44,$D$4)</f>
        <v>0</v>
      </c>
      <c r="M27" s="70">
        <f>SUMIFS(Lançamentos!$BZ$5:$BZ$44,Lançamentos!$BX$5:$BX$44,'DRE por Centro de Custo'!$C27,Lançamentos!$BY$5:$BY$44,$D$4)</f>
        <v>0</v>
      </c>
      <c r="N27" s="70">
        <f>SUMIFS(Lançamentos!$CH$5:$CH$44,Lançamentos!$CF$5:$CF$44,'DRE por Centro de Custo'!$C27,Lançamentos!$CG$5:$CG$44,$D$4)</f>
        <v>0</v>
      </c>
      <c r="O27" s="70">
        <f>SUMIFS(Lançamentos!$CP$5:$CP$44,Lançamentos!$CN$5:$CN$44,'DRE por Centro de Custo'!$C27,Lançamentos!$CO$5:$CO$44,$D$4)</f>
        <v>0</v>
      </c>
    </row>
    <row r="28" spans="1:15" s="15" customFormat="1" ht="15.75" customHeight="1">
      <c r="A28" s="9"/>
      <c r="B28" s="46" t="str">
        <f>Contas!C21</f>
        <v>10.1.2.4</v>
      </c>
      <c r="C28" s="44">
        <f>VLOOKUP(B28,Contas!$C$4:$D$126,2,FALSE)</f>
        <v>0</v>
      </c>
      <c r="D28" s="70">
        <f>SUMIFS(Lançamentos!$F$5:$F$44,Lançamentos!$D$5:$D$44,'DRE por Centro de Custo'!C28,Lançamentos!$E$5:$E$44,$D$4)</f>
        <v>0</v>
      </c>
      <c r="E28" s="70">
        <f>SUMIFS(Lançamentos!$N$5:$N$44,Lançamentos!$L$5:$L$44,'DRE por Centro de Custo'!$C28,Lançamentos!$M$5:$M$44,$D$4)</f>
        <v>0</v>
      </c>
      <c r="F28" s="70">
        <f>SUMIFS(Lançamentos!$V$5:$V$44,Lançamentos!$T$5:$T$44,'DRE por Centro de Custo'!$C28,Lançamentos!$U$5:$U$44,$D$4)</f>
        <v>0</v>
      </c>
      <c r="G28" s="70">
        <f>SUMIFS(Lançamentos!$AD$5:$AD$44,Lançamentos!$AB$5:$AB$44,'DRE por Centro de Custo'!$C28,Lançamentos!$AC$5:$AC$44,$D$4)</f>
        <v>0</v>
      </c>
      <c r="H28" s="70">
        <f>SUMIFS(Lançamentos!$AL$5:$AL$44,Lançamentos!$AJ$5:$AJ$44,'DRE por Centro de Custo'!$C28,Lançamentos!$AK$5:$AK$44,$D$4)</f>
        <v>0</v>
      </c>
      <c r="I28" s="70">
        <f>SUMIFS(Lançamentos!$AT$5:$AT$44,Lançamentos!$AR$5:$AR$44,'DRE por Centro de Custo'!$C28,Lançamentos!$AS$5:$AS$44,$D$4)</f>
        <v>0</v>
      </c>
      <c r="J28" s="70">
        <f>SUMIFS(Lançamentos!$BB$5:$BB$44,Lançamentos!$AZ$5:$AZ$44,'DRE por Centro de Custo'!$C28,Lançamentos!$BA$5:$BA$44,$D$4)</f>
        <v>0</v>
      </c>
      <c r="K28" s="70">
        <f>SUMIFS(Lançamentos!$BJ$5:$BJ$44,Lançamentos!$BH$5:$BH$44,'DRE por Centro de Custo'!$C28,Lançamentos!$BI$5:$BI$44,$D$4)</f>
        <v>0</v>
      </c>
      <c r="L28" s="70">
        <f>SUMIFS(Lançamentos!$BR$5:$BR$44,Lançamentos!$BP$5:$BP$44,'DRE por Centro de Custo'!$C28,Lançamentos!$BQ$5:$BQ$44,$D$4)</f>
        <v>0</v>
      </c>
      <c r="M28" s="70">
        <f>SUMIFS(Lançamentos!$BZ$5:$BZ$44,Lançamentos!$BX$5:$BX$44,'DRE por Centro de Custo'!$C28,Lançamentos!$BY$5:$BY$44,$D$4)</f>
        <v>0</v>
      </c>
      <c r="N28" s="70">
        <f>SUMIFS(Lançamentos!$CH$5:$CH$44,Lançamentos!$CF$5:$CF$44,'DRE por Centro de Custo'!$C28,Lançamentos!$CG$5:$CG$44,$D$4)</f>
        <v>0</v>
      </c>
      <c r="O28" s="70">
        <f>SUMIFS(Lançamentos!$CP$5:$CP$44,Lançamentos!$CN$5:$CN$44,'DRE por Centro de Custo'!$C28,Lançamentos!$CO$5:$CO$44,$D$4)</f>
        <v>0</v>
      </c>
    </row>
    <row r="29" spans="1:15" s="15" customFormat="1" ht="15.75" customHeight="1">
      <c r="A29" s="9"/>
      <c r="B29" s="46" t="str">
        <f>Contas!C22</f>
        <v>10.1.2.5</v>
      </c>
      <c r="C29" s="44">
        <f>VLOOKUP(B29,Contas!$C$4:$D$126,2,FALSE)</f>
        <v>0</v>
      </c>
      <c r="D29" s="70">
        <f>SUMIFS(Lançamentos!$F$5:$F$44,Lançamentos!$D$5:$D$44,'DRE por Centro de Custo'!C29,Lançamentos!$E$5:$E$44,$D$4)</f>
        <v>0</v>
      </c>
      <c r="E29" s="70">
        <f>SUMIFS(Lançamentos!$N$5:$N$44,Lançamentos!$L$5:$L$44,'DRE por Centro de Custo'!$C29,Lançamentos!$M$5:$M$44,$D$4)</f>
        <v>0</v>
      </c>
      <c r="F29" s="70">
        <f>SUMIFS(Lançamentos!$V$5:$V$44,Lançamentos!$T$5:$T$44,'DRE por Centro de Custo'!$C29,Lançamentos!$U$5:$U$44,$D$4)</f>
        <v>0</v>
      </c>
      <c r="G29" s="70">
        <f>SUMIFS(Lançamentos!$AD$5:$AD$44,Lançamentos!$AB$5:$AB$44,'DRE por Centro de Custo'!$C29,Lançamentos!$AC$5:$AC$44,$D$4)</f>
        <v>0</v>
      </c>
      <c r="H29" s="70">
        <f>SUMIFS(Lançamentos!$AL$5:$AL$44,Lançamentos!$AJ$5:$AJ$44,'DRE por Centro de Custo'!$C29,Lançamentos!$AK$5:$AK$44,$D$4)</f>
        <v>0</v>
      </c>
      <c r="I29" s="70">
        <f>SUMIFS(Lançamentos!$AT$5:$AT$44,Lançamentos!$AR$5:$AR$44,'DRE por Centro de Custo'!$C29,Lançamentos!$AS$5:$AS$44,$D$4)</f>
        <v>0</v>
      </c>
      <c r="J29" s="70">
        <f>SUMIFS(Lançamentos!$BB$5:$BB$44,Lançamentos!$AZ$5:$AZ$44,'DRE por Centro de Custo'!$C29,Lançamentos!$BA$5:$BA$44,$D$4)</f>
        <v>0</v>
      </c>
      <c r="K29" s="70">
        <f>SUMIFS(Lançamentos!$BJ$5:$BJ$44,Lançamentos!$BH$5:$BH$44,'DRE por Centro de Custo'!$C29,Lançamentos!$BI$5:$BI$44,$D$4)</f>
        <v>0</v>
      </c>
      <c r="L29" s="70">
        <f>SUMIFS(Lançamentos!$BR$5:$BR$44,Lançamentos!$BP$5:$BP$44,'DRE por Centro de Custo'!$C29,Lançamentos!$BQ$5:$BQ$44,$D$4)</f>
        <v>0</v>
      </c>
      <c r="M29" s="70">
        <f>SUMIFS(Lançamentos!$BZ$5:$BZ$44,Lançamentos!$BX$5:$BX$44,'DRE por Centro de Custo'!$C29,Lançamentos!$BY$5:$BY$44,$D$4)</f>
        <v>0</v>
      </c>
      <c r="N29" s="70">
        <f>SUMIFS(Lançamentos!$CH$5:$CH$44,Lançamentos!$CF$5:$CF$44,'DRE por Centro de Custo'!$C29,Lançamentos!$CG$5:$CG$44,$D$4)</f>
        <v>0</v>
      </c>
      <c r="O29" s="70">
        <f>SUMIFS(Lançamentos!$CP$5:$CP$44,Lançamentos!$CN$5:$CN$44,'DRE por Centro de Custo'!$C29,Lançamentos!$CO$5:$CO$44,$D$4)</f>
        <v>0</v>
      </c>
    </row>
    <row r="30" spans="1:15" s="15" customFormat="1" ht="15.75" customHeight="1">
      <c r="A30" s="9"/>
      <c r="B30" s="46" t="str">
        <f>Contas!C23</f>
        <v>10.1.2.6</v>
      </c>
      <c r="C30" s="44">
        <f>VLOOKUP(B30,Contas!$C$4:$D$126,2,FALSE)</f>
        <v>0</v>
      </c>
      <c r="D30" s="70">
        <f>SUMIFS(Lançamentos!$F$5:$F$44,Lançamentos!$D$5:$D$44,'DRE por Centro de Custo'!C30,Lançamentos!$E$5:$E$44,$D$4)</f>
        <v>0</v>
      </c>
      <c r="E30" s="70">
        <f>SUMIFS(Lançamentos!$N$5:$N$44,Lançamentos!$L$5:$L$44,'DRE por Centro de Custo'!$C30,Lançamentos!$M$5:$M$44,$D$4)</f>
        <v>0</v>
      </c>
      <c r="F30" s="70">
        <f>SUMIFS(Lançamentos!$V$5:$V$44,Lançamentos!$T$5:$T$44,'DRE por Centro de Custo'!$C30,Lançamentos!$U$5:$U$44,$D$4)</f>
        <v>0</v>
      </c>
      <c r="G30" s="70">
        <f>SUMIFS(Lançamentos!$AD$5:$AD$44,Lançamentos!$AB$5:$AB$44,'DRE por Centro de Custo'!$C30,Lançamentos!$AC$5:$AC$44,$D$4)</f>
        <v>0</v>
      </c>
      <c r="H30" s="70">
        <f>SUMIFS(Lançamentos!$AL$5:$AL$44,Lançamentos!$AJ$5:$AJ$44,'DRE por Centro de Custo'!$C30,Lançamentos!$AK$5:$AK$44,$D$4)</f>
        <v>0</v>
      </c>
      <c r="I30" s="70">
        <f>SUMIFS(Lançamentos!$AT$5:$AT$44,Lançamentos!$AR$5:$AR$44,'DRE por Centro de Custo'!$C30,Lançamentos!$AS$5:$AS$44,$D$4)</f>
        <v>0</v>
      </c>
      <c r="J30" s="70">
        <f>SUMIFS(Lançamentos!$BB$5:$BB$44,Lançamentos!$AZ$5:$AZ$44,'DRE por Centro de Custo'!$C30,Lançamentos!$BA$5:$BA$44,$D$4)</f>
        <v>0</v>
      </c>
      <c r="K30" s="70">
        <f>SUMIFS(Lançamentos!$BJ$5:$BJ$44,Lançamentos!$BH$5:$BH$44,'DRE por Centro de Custo'!$C30,Lançamentos!$BI$5:$BI$44,$D$4)</f>
        <v>0</v>
      </c>
      <c r="L30" s="70">
        <f>SUMIFS(Lançamentos!$BR$5:$BR$44,Lançamentos!$BP$5:$BP$44,'DRE por Centro de Custo'!$C30,Lançamentos!$BQ$5:$BQ$44,$D$4)</f>
        <v>0</v>
      </c>
      <c r="M30" s="70">
        <f>SUMIFS(Lançamentos!$BZ$5:$BZ$44,Lançamentos!$BX$5:$BX$44,'DRE por Centro de Custo'!$C30,Lançamentos!$BY$5:$BY$44,$D$4)</f>
        <v>0</v>
      </c>
      <c r="N30" s="70">
        <f>SUMIFS(Lançamentos!$CH$5:$CH$44,Lançamentos!$CF$5:$CF$44,'DRE por Centro de Custo'!$C30,Lançamentos!$CG$5:$CG$44,$D$4)</f>
        <v>0</v>
      </c>
      <c r="O30" s="70">
        <f>SUMIFS(Lançamentos!$CP$5:$CP$44,Lançamentos!$CN$5:$CN$44,'DRE por Centro de Custo'!$C30,Lançamentos!$CO$5:$CO$44,$D$4)</f>
        <v>0</v>
      </c>
    </row>
    <row r="31" spans="1:15" s="15" customFormat="1" ht="15.75" customHeight="1">
      <c r="A31" s="9"/>
      <c r="B31" s="46" t="str">
        <f>Contas!C24</f>
        <v>10.1.2.7</v>
      </c>
      <c r="C31" s="44">
        <f>VLOOKUP(B31,Contas!$C$4:$D$126,2,FALSE)</f>
        <v>0</v>
      </c>
      <c r="D31" s="70">
        <f>SUMIFS(Lançamentos!$F$5:$F$44,Lançamentos!$D$5:$D$44,'DRE por Centro de Custo'!C31,Lançamentos!$E$5:$E$44,$D$4)</f>
        <v>0</v>
      </c>
      <c r="E31" s="70">
        <f>SUMIFS(Lançamentos!$N$5:$N$44,Lançamentos!$L$5:$L$44,'DRE por Centro de Custo'!$C31,Lançamentos!$M$5:$M$44,$D$4)</f>
        <v>0</v>
      </c>
      <c r="F31" s="70">
        <f>SUMIFS(Lançamentos!$V$5:$V$44,Lançamentos!$T$5:$T$44,'DRE por Centro de Custo'!$C31,Lançamentos!$U$5:$U$44,$D$4)</f>
        <v>0</v>
      </c>
      <c r="G31" s="70">
        <f>SUMIFS(Lançamentos!$AD$5:$AD$44,Lançamentos!$AB$5:$AB$44,'DRE por Centro de Custo'!$C31,Lançamentos!$AC$5:$AC$44,$D$4)</f>
        <v>0</v>
      </c>
      <c r="H31" s="70">
        <f>SUMIFS(Lançamentos!$AL$5:$AL$44,Lançamentos!$AJ$5:$AJ$44,'DRE por Centro de Custo'!$C31,Lançamentos!$AK$5:$AK$44,$D$4)</f>
        <v>0</v>
      </c>
      <c r="I31" s="70">
        <f>SUMIFS(Lançamentos!$AT$5:$AT$44,Lançamentos!$AR$5:$AR$44,'DRE por Centro de Custo'!$C31,Lançamentos!$AS$5:$AS$44,$D$4)</f>
        <v>0</v>
      </c>
      <c r="J31" s="70">
        <f>SUMIFS(Lançamentos!$BB$5:$BB$44,Lançamentos!$AZ$5:$AZ$44,'DRE por Centro de Custo'!$C31,Lançamentos!$BA$5:$BA$44,$D$4)</f>
        <v>0</v>
      </c>
      <c r="K31" s="70">
        <f>SUMIFS(Lançamentos!$BJ$5:$BJ$44,Lançamentos!$BH$5:$BH$44,'DRE por Centro de Custo'!$C31,Lançamentos!$BI$5:$BI$44,$D$4)</f>
        <v>0</v>
      </c>
      <c r="L31" s="70">
        <f>SUMIFS(Lançamentos!$BR$5:$BR$44,Lançamentos!$BP$5:$BP$44,'DRE por Centro de Custo'!$C31,Lançamentos!$BQ$5:$BQ$44,$D$4)</f>
        <v>0</v>
      </c>
      <c r="M31" s="70">
        <f>SUMIFS(Lançamentos!$BZ$5:$BZ$44,Lançamentos!$BX$5:$BX$44,'DRE por Centro de Custo'!$C31,Lançamentos!$BY$5:$BY$44,$D$4)</f>
        <v>0</v>
      </c>
      <c r="N31" s="70">
        <f>SUMIFS(Lançamentos!$CH$5:$CH$44,Lançamentos!$CF$5:$CF$44,'DRE por Centro de Custo'!$C31,Lançamentos!$CG$5:$CG$44,$D$4)</f>
        <v>0</v>
      </c>
      <c r="O31" s="70">
        <f>SUMIFS(Lançamentos!$CP$5:$CP$44,Lançamentos!$CN$5:$CN$44,'DRE por Centro de Custo'!$C31,Lançamentos!$CO$5:$CO$44,$D$4)</f>
        <v>0</v>
      </c>
    </row>
    <row r="32" spans="1:15" s="15" customFormat="1" ht="15.75" customHeight="1">
      <c r="A32" s="9"/>
      <c r="B32" s="46" t="str">
        <f>Contas!C25</f>
        <v>10.1.2.8</v>
      </c>
      <c r="C32" s="44">
        <f>VLOOKUP(B32,Contas!$C$4:$D$126,2,FALSE)</f>
        <v>0</v>
      </c>
      <c r="D32" s="70">
        <f>SUMIFS(Lançamentos!$F$5:$F$44,Lançamentos!$D$5:$D$44,'DRE por Centro de Custo'!C32,Lançamentos!$E$5:$E$44,$D$4)</f>
        <v>0</v>
      </c>
      <c r="E32" s="70">
        <f>SUMIFS(Lançamentos!$N$5:$N$44,Lançamentos!$L$5:$L$44,'DRE por Centro de Custo'!$C32,Lançamentos!$M$5:$M$44,$D$4)</f>
        <v>0</v>
      </c>
      <c r="F32" s="70">
        <f>SUMIFS(Lançamentos!$V$5:$V$44,Lançamentos!$T$5:$T$44,'DRE por Centro de Custo'!$C32,Lançamentos!$U$5:$U$44,$D$4)</f>
        <v>0</v>
      </c>
      <c r="G32" s="70">
        <f>SUMIFS(Lançamentos!$AD$5:$AD$44,Lançamentos!$AB$5:$AB$44,'DRE por Centro de Custo'!$C32,Lançamentos!$AC$5:$AC$44,$D$4)</f>
        <v>0</v>
      </c>
      <c r="H32" s="70">
        <f>SUMIFS(Lançamentos!$AL$5:$AL$44,Lançamentos!$AJ$5:$AJ$44,'DRE por Centro de Custo'!$C32,Lançamentos!$AK$5:$AK$44,$D$4)</f>
        <v>0</v>
      </c>
      <c r="I32" s="70">
        <f>SUMIFS(Lançamentos!$AT$5:$AT$44,Lançamentos!$AR$5:$AR$44,'DRE por Centro de Custo'!$C32,Lançamentos!$AS$5:$AS$44,$D$4)</f>
        <v>0</v>
      </c>
      <c r="J32" s="70">
        <f>SUMIFS(Lançamentos!$BB$5:$BB$44,Lançamentos!$AZ$5:$AZ$44,'DRE por Centro de Custo'!$C32,Lançamentos!$BA$5:$BA$44,$D$4)</f>
        <v>0</v>
      </c>
      <c r="K32" s="70">
        <f>SUMIFS(Lançamentos!$BJ$5:$BJ$44,Lançamentos!$BH$5:$BH$44,'DRE por Centro de Custo'!$C32,Lançamentos!$BI$5:$BI$44,$D$4)</f>
        <v>0</v>
      </c>
      <c r="L32" s="70">
        <f>SUMIFS(Lançamentos!$BR$5:$BR$44,Lançamentos!$BP$5:$BP$44,'DRE por Centro de Custo'!$C32,Lançamentos!$BQ$5:$BQ$44,$D$4)</f>
        <v>0</v>
      </c>
      <c r="M32" s="70">
        <f>SUMIFS(Lançamentos!$BZ$5:$BZ$44,Lançamentos!$BX$5:$BX$44,'DRE por Centro de Custo'!$C32,Lançamentos!$BY$5:$BY$44,$D$4)</f>
        <v>0</v>
      </c>
      <c r="N32" s="70">
        <f>SUMIFS(Lançamentos!$CH$5:$CH$44,Lançamentos!$CF$5:$CF$44,'DRE por Centro de Custo'!$C32,Lançamentos!$CG$5:$CG$44,$D$4)</f>
        <v>0</v>
      </c>
      <c r="O32" s="70">
        <f>SUMIFS(Lançamentos!$CP$5:$CP$44,Lançamentos!$CN$5:$CN$44,'DRE por Centro de Custo'!$C32,Lançamentos!$CO$5:$CO$44,$D$4)</f>
        <v>0</v>
      </c>
    </row>
    <row r="33" spans="1:15" s="15" customFormat="1" ht="15.75" customHeight="1">
      <c r="A33" s="9"/>
      <c r="B33" s="46" t="str">
        <f>Contas!C26</f>
        <v>10.1.2.9</v>
      </c>
      <c r="C33" s="44">
        <f>VLOOKUP(B33,Contas!$C$4:$D$126,2,FALSE)</f>
        <v>0</v>
      </c>
      <c r="D33" s="70">
        <f>SUMIFS(Lançamentos!$F$5:$F$44,Lançamentos!$D$5:$D$44,'DRE por Centro de Custo'!C33,Lançamentos!$E$5:$E$44,$D$4)</f>
        <v>0</v>
      </c>
      <c r="E33" s="70">
        <f>SUMIFS(Lançamentos!$N$5:$N$44,Lançamentos!$L$5:$L$44,'DRE por Centro de Custo'!$C33,Lançamentos!$M$5:$M$44,$D$4)</f>
        <v>0</v>
      </c>
      <c r="F33" s="70">
        <f>SUMIFS(Lançamentos!$V$5:$V$44,Lançamentos!$T$5:$T$44,'DRE por Centro de Custo'!$C33,Lançamentos!$U$5:$U$44,$D$4)</f>
        <v>0</v>
      </c>
      <c r="G33" s="70">
        <f>SUMIFS(Lançamentos!$AD$5:$AD$44,Lançamentos!$AB$5:$AB$44,'DRE por Centro de Custo'!$C33,Lançamentos!$AC$5:$AC$44,$D$4)</f>
        <v>0</v>
      </c>
      <c r="H33" s="70">
        <f>SUMIFS(Lançamentos!$AL$5:$AL$44,Lançamentos!$AJ$5:$AJ$44,'DRE por Centro de Custo'!$C33,Lançamentos!$AK$5:$AK$44,$D$4)</f>
        <v>0</v>
      </c>
      <c r="I33" s="70">
        <f>SUMIFS(Lançamentos!$AT$5:$AT$44,Lançamentos!$AR$5:$AR$44,'DRE por Centro de Custo'!$C33,Lançamentos!$AS$5:$AS$44,$D$4)</f>
        <v>0</v>
      </c>
      <c r="J33" s="70">
        <f>SUMIFS(Lançamentos!$BB$5:$BB$44,Lançamentos!$AZ$5:$AZ$44,'DRE por Centro de Custo'!$C33,Lançamentos!$BA$5:$BA$44,$D$4)</f>
        <v>0</v>
      </c>
      <c r="K33" s="70">
        <f>SUMIFS(Lançamentos!$BJ$5:$BJ$44,Lançamentos!$BH$5:$BH$44,'DRE por Centro de Custo'!$C33,Lançamentos!$BI$5:$BI$44,$D$4)</f>
        <v>0</v>
      </c>
      <c r="L33" s="70">
        <f>SUMIFS(Lançamentos!$BR$5:$BR$44,Lançamentos!$BP$5:$BP$44,'DRE por Centro de Custo'!$C33,Lançamentos!$BQ$5:$BQ$44,$D$4)</f>
        <v>0</v>
      </c>
      <c r="M33" s="70">
        <f>SUMIFS(Lançamentos!$BZ$5:$BZ$44,Lançamentos!$BX$5:$BX$44,'DRE por Centro de Custo'!$C33,Lançamentos!$BY$5:$BY$44,$D$4)</f>
        <v>0</v>
      </c>
      <c r="N33" s="70">
        <f>SUMIFS(Lançamentos!$CH$5:$CH$44,Lançamentos!$CF$5:$CF$44,'DRE por Centro de Custo'!$C33,Lançamentos!$CG$5:$CG$44,$D$4)</f>
        <v>0</v>
      </c>
      <c r="O33" s="70">
        <f>SUMIFS(Lançamentos!$CP$5:$CP$44,Lançamentos!$CN$5:$CN$44,'DRE por Centro de Custo'!$C33,Lançamentos!$CO$5:$CO$44,$D$4)</f>
        <v>0</v>
      </c>
    </row>
    <row r="34" spans="1:15" s="4" customFormat="1" ht="15.75" customHeight="1">
      <c r="B34" s="46" t="str">
        <f>Contas!C27</f>
        <v>10.1.2.10</v>
      </c>
      <c r="C34" s="44">
        <f>VLOOKUP(B34,Contas!$C$4:$D$126,2,FALSE)</f>
        <v>0</v>
      </c>
      <c r="D34" s="70">
        <f>SUMIFS(Lançamentos!$F$5:$F$44,Lançamentos!$D$5:$D$44,'DRE por Centro de Custo'!C34,Lançamentos!$E$5:$E$44,$D$4)</f>
        <v>0</v>
      </c>
      <c r="E34" s="70">
        <f>SUMIFS(Lançamentos!$N$5:$N$44,Lançamentos!$L$5:$L$44,'DRE por Centro de Custo'!$C34,Lançamentos!$M$5:$M$44,$D$4)</f>
        <v>0</v>
      </c>
      <c r="F34" s="70">
        <f>SUMIFS(Lançamentos!$V$5:$V$44,Lançamentos!$T$5:$T$44,'DRE por Centro de Custo'!$C34,Lançamentos!$U$5:$U$44,$D$4)</f>
        <v>0</v>
      </c>
      <c r="G34" s="70">
        <f>SUMIFS(Lançamentos!$AD$5:$AD$44,Lançamentos!$AB$5:$AB$44,'DRE por Centro de Custo'!$C34,Lançamentos!$AC$5:$AC$44,$D$4)</f>
        <v>0</v>
      </c>
      <c r="H34" s="70">
        <f>SUMIFS(Lançamentos!$AL$5:$AL$44,Lançamentos!$AJ$5:$AJ$44,'DRE por Centro de Custo'!$C34,Lançamentos!$AK$5:$AK$44,$D$4)</f>
        <v>0</v>
      </c>
      <c r="I34" s="70">
        <f>SUMIFS(Lançamentos!$AT$5:$AT$44,Lançamentos!$AR$5:$AR$44,'DRE por Centro de Custo'!$C34,Lançamentos!$AS$5:$AS$44,$D$4)</f>
        <v>0</v>
      </c>
      <c r="J34" s="70">
        <f>SUMIFS(Lançamentos!$BB$5:$BB$44,Lançamentos!$AZ$5:$AZ$44,'DRE por Centro de Custo'!$C34,Lançamentos!$BA$5:$BA$44,$D$4)</f>
        <v>0</v>
      </c>
      <c r="K34" s="70">
        <f>SUMIFS(Lançamentos!$BJ$5:$BJ$44,Lançamentos!$BH$5:$BH$44,'DRE por Centro de Custo'!$C34,Lançamentos!$BI$5:$BI$44,$D$4)</f>
        <v>0</v>
      </c>
      <c r="L34" s="70">
        <f>SUMIFS(Lançamentos!$BR$5:$BR$44,Lançamentos!$BP$5:$BP$44,'DRE por Centro de Custo'!$C34,Lançamentos!$BQ$5:$BQ$44,$D$4)</f>
        <v>0</v>
      </c>
      <c r="M34" s="70">
        <f>SUMIFS(Lançamentos!$BZ$5:$BZ$44,Lançamentos!$BX$5:$BX$44,'DRE por Centro de Custo'!$C34,Lançamentos!$BY$5:$BY$44,$D$4)</f>
        <v>0</v>
      </c>
      <c r="N34" s="70">
        <f>SUMIFS(Lançamentos!$CH$5:$CH$44,Lançamentos!$CF$5:$CF$44,'DRE por Centro de Custo'!$C34,Lançamentos!$CG$5:$CG$44,$D$4)</f>
        <v>0</v>
      </c>
      <c r="O34" s="70">
        <f>SUMIFS(Lançamentos!$CP$5:$CP$44,Lançamentos!$CN$5:$CN$44,'DRE por Centro de Custo'!$C34,Lançamentos!$CO$5:$CO$44,$D$4)</f>
        <v>0</v>
      </c>
    </row>
    <row r="35" spans="1:15" s="18" customFormat="1" ht="15.75" customHeight="1">
      <c r="B35" s="46">
        <f>Contas!C28</f>
        <v>11</v>
      </c>
      <c r="C35" s="40" t="str">
        <f>VLOOKUP(B35,Contas!$C$4:$D$126,2,FALSE)</f>
        <v>DESPESAS VARIÁVEIS</v>
      </c>
      <c r="D35" s="67">
        <f t="shared" ref="D35:O35" si="4">D36</f>
        <v>0</v>
      </c>
      <c r="E35" s="67">
        <f t="shared" si="4"/>
        <v>0</v>
      </c>
      <c r="F35" s="67">
        <f t="shared" si="4"/>
        <v>0</v>
      </c>
      <c r="G35" s="67">
        <f t="shared" si="4"/>
        <v>0</v>
      </c>
      <c r="H35" s="67">
        <f t="shared" si="4"/>
        <v>0</v>
      </c>
      <c r="I35" s="67">
        <f t="shared" si="4"/>
        <v>0</v>
      </c>
      <c r="J35" s="67">
        <f t="shared" si="4"/>
        <v>0</v>
      </c>
      <c r="K35" s="67">
        <f t="shared" si="4"/>
        <v>0</v>
      </c>
      <c r="L35" s="67">
        <f t="shared" si="4"/>
        <v>0</v>
      </c>
      <c r="M35" s="67">
        <f t="shared" si="4"/>
        <v>0</v>
      </c>
      <c r="N35" s="67">
        <f t="shared" si="4"/>
        <v>0</v>
      </c>
      <c r="O35" s="67">
        <f t="shared" si="4"/>
        <v>0</v>
      </c>
    </row>
    <row r="36" spans="1:15" s="15" customFormat="1" ht="15.75" customHeight="1">
      <c r="A36" s="9"/>
      <c r="B36" s="46" t="str">
        <f>Contas!C29</f>
        <v>11.1</v>
      </c>
      <c r="C36" s="41" t="str">
        <f>VLOOKUP(B36,Contas!$C$4:$D$126,2,FALSE)</f>
        <v>DESPESAS TOTAL COM VENDAS</v>
      </c>
      <c r="D36" s="68">
        <f t="shared" ref="D36:O36" si="5">D37+D48</f>
        <v>0</v>
      </c>
      <c r="E36" s="68">
        <f t="shared" si="5"/>
        <v>0</v>
      </c>
      <c r="F36" s="68">
        <f t="shared" si="5"/>
        <v>0</v>
      </c>
      <c r="G36" s="68">
        <f t="shared" si="5"/>
        <v>0</v>
      </c>
      <c r="H36" s="68">
        <f t="shared" si="5"/>
        <v>0</v>
      </c>
      <c r="I36" s="68">
        <f t="shared" si="5"/>
        <v>0</v>
      </c>
      <c r="J36" s="68">
        <f t="shared" si="5"/>
        <v>0</v>
      </c>
      <c r="K36" s="68">
        <f t="shared" si="5"/>
        <v>0</v>
      </c>
      <c r="L36" s="68">
        <f t="shared" si="5"/>
        <v>0</v>
      </c>
      <c r="M36" s="68">
        <f t="shared" si="5"/>
        <v>0</v>
      </c>
      <c r="N36" s="68">
        <f t="shared" si="5"/>
        <v>0</v>
      </c>
      <c r="O36" s="68">
        <f t="shared" si="5"/>
        <v>0</v>
      </c>
    </row>
    <row r="37" spans="1:15" s="15" customFormat="1" ht="15.75" customHeight="1">
      <c r="A37" s="9"/>
      <c r="B37" s="46" t="str">
        <f>Contas!C30</f>
        <v>11.1.1</v>
      </c>
      <c r="C37" s="42" t="str">
        <f>VLOOKUP(B37,Contas!$C$4:$D$126,2,FALSE)</f>
        <v>DESPESAS COM VENDAS DE PRODUTOS</v>
      </c>
      <c r="D37" s="69">
        <f t="shared" ref="D37:O37" si="6">SUM(D38:D47)</f>
        <v>0</v>
      </c>
      <c r="E37" s="69">
        <f t="shared" si="6"/>
        <v>0</v>
      </c>
      <c r="F37" s="69">
        <f t="shared" si="6"/>
        <v>0</v>
      </c>
      <c r="G37" s="69">
        <f t="shared" si="6"/>
        <v>0</v>
      </c>
      <c r="H37" s="69">
        <f t="shared" si="6"/>
        <v>0</v>
      </c>
      <c r="I37" s="69">
        <f t="shared" si="6"/>
        <v>0</v>
      </c>
      <c r="J37" s="69">
        <f t="shared" si="6"/>
        <v>0</v>
      </c>
      <c r="K37" s="69">
        <f t="shared" si="6"/>
        <v>0</v>
      </c>
      <c r="L37" s="69">
        <f t="shared" si="6"/>
        <v>0</v>
      </c>
      <c r="M37" s="69">
        <f t="shared" si="6"/>
        <v>0</v>
      </c>
      <c r="N37" s="69">
        <f t="shared" si="6"/>
        <v>0</v>
      </c>
      <c r="O37" s="69">
        <f t="shared" si="6"/>
        <v>0</v>
      </c>
    </row>
    <row r="38" spans="1:15" s="15" customFormat="1" ht="15.75" customHeight="1">
      <c r="A38" s="9"/>
      <c r="B38" s="46" t="str">
        <f>Contas!C31</f>
        <v>11.1.1.1</v>
      </c>
      <c r="C38" s="44">
        <f>VLOOKUP(B38,Contas!$C$4:$D$126,2,FALSE)</f>
        <v>0</v>
      </c>
      <c r="D38" s="70">
        <f>SUMIFS(Lançamentos!$G$5:$G$44,Lançamentos!$D$5:$D$44,'DRE por Centro de Custo'!C38,Lançamentos!$E$5:$E$44,$D$4)</f>
        <v>0</v>
      </c>
      <c r="E38" s="70">
        <f>SUMIFS(Lançamentos!$O$5:$O$44,Lançamentos!$L$5:$L$44,'DRE por Centro de Custo'!$C38,Lançamentos!$M$5:$M$44,$D$4)</f>
        <v>0</v>
      </c>
      <c r="F38" s="70">
        <f>SUMIFS(Lançamentos!$W$5:$W$44,Lançamentos!$T$5:$T$44,'DRE por Centro de Custo'!$C38,Lançamentos!$U$5:$U$44,$D$4)</f>
        <v>0</v>
      </c>
      <c r="G38" s="70">
        <f>SUMIFS(Lançamentos!$AE$5:$AE$44,Lançamentos!$AB$5:$AB$44,'DRE por Centro de Custo'!$C38,Lançamentos!$AC$5:$AC$44,$D$4)</f>
        <v>0</v>
      </c>
      <c r="H38" s="70">
        <f>SUMIFS(Lançamentos!$AM$5:$AM$44,Lançamentos!$AJ$5:$AJ$44,'DRE por Centro de Custo'!$C38,Lançamentos!$AK$5:$AK$44,$D$4)</f>
        <v>0</v>
      </c>
      <c r="I38" s="70">
        <f>SUMIFS(Lançamentos!$AU$5:$AU$44,Lançamentos!$AR$5:$AR$44,'DRE por Centro de Custo'!$C38,Lançamentos!$AS$5:$AS$44,$D$4)</f>
        <v>0</v>
      </c>
      <c r="J38" s="70">
        <f>SUMIFS(Lançamentos!$BC$5:$BC$44,Lançamentos!$AZ$5:$AZ$44,'DRE por Centro de Custo'!$C38,Lançamentos!$BA$5:$BA$44,$D$4)</f>
        <v>0</v>
      </c>
      <c r="K38" s="70">
        <f>SUMIFS(Lançamentos!$BK$5:$BK$44,Lançamentos!$BH$5:$BH$44,'DRE por Centro de Custo'!$C38,Lançamentos!$BI$5:$BI$44,$D$4)</f>
        <v>0</v>
      </c>
      <c r="L38" s="70">
        <f>SUMIFS(Lançamentos!$BS$5:$BS$44,Lançamentos!$BP$5:$BP$44,'DRE por Centro de Custo'!$C38,Lançamentos!$BQ$5:$BQ$44,$D$4)</f>
        <v>0</v>
      </c>
      <c r="M38" s="70">
        <f>SUMIFS(Lançamentos!$CA$5:$CA$44,Lançamentos!$BX$5:$BX$44,'DRE por Centro de Custo'!$C38,Lançamentos!$BY$5:$BY$44,$D$4)</f>
        <v>0</v>
      </c>
      <c r="N38" s="70">
        <f>SUMIFS(Lançamentos!$CI$5:$CI$44,Lançamentos!$CF$5:$CF$44,'DRE por Centro de Custo'!$C38,Lançamentos!$CG$5:$CG$44,$D$4)</f>
        <v>0</v>
      </c>
      <c r="O38" s="70">
        <f>SUMIFS(Lançamentos!$CQ$5:$CQ$44,Lançamentos!$CN$5:$CN$44,'DRE por Centro de Custo'!$C38,Lançamentos!$CO$5:$CO$44,$D$4)</f>
        <v>0</v>
      </c>
    </row>
    <row r="39" spans="1:15" s="15" customFormat="1" ht="15.75" customHeight="1">
      <c r="A39" s="9"/>
      <c r="B39" s="46" t="str">
        <f>Contas!C32</f>
        <v>11.1.1.2</v>
      </c>
      <c r="C39" s="44">
        <f>VLOOKUP(B39,Contas!$C$4:$D$126,2,FALSE)</f>
        <v>0</v>
      </c>
      <c r="D39" s="70">
        <f>SUMIFS(Lançamentos!$G$5:$G$44,Lançamentos!$D$5:$D$44,'DRE por Centro de Custo'!C39,Lançamentos!$E$5:$E$44,$D$4)</f>
        <v>0</v>
      </c>
      <c r="E39" s="70">
        <f>SUMIFS(Lançamentos!$O$5:$O$44,Lançamentos!$L$5:$L$44,'DRE por Centro de Custo'!$C39,Lançamentos!$M$5:$M$44,$D$4)</f>
        <v>0</v>
      </c>
      <c r="F39" s="70">
        <f>SUMIFS(Lançamentos!$W$5:$W$44,Lançamentos!$T$5:$T$44,'DRE por Centro de Custo'!$C39,Lançamentos!$U$5:$U$44,$D$4)</f>
        <v>0</v>
      </c>
      <c r="G39" s="70">
        <f>SUMIFS(Lançamentos!$AE$5:$AE$44,Lançamentos!$AB$5:$AB$44,'DRE por Centro de Custo'!$C39,Lançamentos!$AC$5:$AC$44,$D$4)</f>
        <v>0</v>
      </c>
      <c r="H39" s="70">
        <f>SUMIFS(Lançamentos!$AM$5:$AM$44,Lançamentos!$AJ$5:$AJ$44,'DRE por Centro de Custo'!$C39,Lançamentos!$AK$5:$AK$44,$D$4)</f>
        <v>0</v>
      </c>
      <c r="I39" s="70">
        <f>SUMIFS(Lançamentos!$AU$5:$AU$44,Lançamentos!$AR$5:$AR$44,'DRE por Centro de Custo'!$C39,Lançamentos!$AS$5:$AS$44,$D$4)</f>
        <v>0</v>
      </c>
      <c r="J39" s="70">
        <f>SUMIFS(Lançamentos!$BC$5:$BC$44,Lançamentos!$AZ$5:$AZ$44,'DRE por Centro de Custo'!$C39,Lançamentos!$BA$5:$BA$44,$D$4)</f>
        <v>0</v>
      </c>
      <c r="K39" s="70">
        <f>SUMIFS(Lançamentos!$BK$5:$BK$44,Lançamentos!$BH$5:$BH$44,'DRE por Centro de Custo'!$C39,Lançamentos!$BI$5:$BI$44,$D$4)</f>
        <v>0</v>
      </c>
      <c r="L39" s="70">
        <f>SUMIFS(Lançamentos!$BS$5:$BS$44,Lançamentos!$BP$5:$BP$44,'DRE por Centro de Custo'!$C39,Lançamentos!$BQ$5:$BQ$44,$D$4)</f>
        <v>0</v>
      </c>
      <c r="M39" s="70">
        <f>SUMIFS(Lançamentos!$CA$5:$CA$44,Lançamentos!$BX$5:$BX$44,'DRE por Centro de Custo'!$C39,Lançamentos!$BY$5:$BY$44,$D$4)</f>
        <v>0</v>
      </c>
      <c r="N39" s="70">
        <f>SUMIFS(Lançamentos!$CI$5:$CI$44,Lançamentos!$CF$5:$CF$44,'DRE por Centro de Custo'!$C39,Lançamentos!$CG$5:$CG$44,$D$4)</f>
        <v>0</v>
      </c>
      <c r="O39" s="70">
        <f>SUMIFS(Lançamentos!$CQ$5:$CQ$44,Lançamentos!$CN$5:$CN$44,'DRE por Centro de Custo'!$C39,Lançamentos!$CO$5:$CO$44,$D$4)</f>
        <v>0</v>
      </c>
    </row>
    <row r="40" spans="1:15" s="15" customFormat="1" ht="15.75" customHeight="1">
      <c r="A40" s="9"/>
      <c r="B40" s="46" t="str">
        <f>Contas!C33</f>
        <v>11.1.1.3</v>
      </c>
      <c r="C40" s="44">
        <f>VLOOKUP(B40,Contas!$C$4:$D$126,2,FALSE)</f>
        <v>0</v>
      </c>
      <c r="D40" s="70">
        <f>SUMIFS(Lançamentos!$G$5:$G$44,Lançamentos!$D$5:$D$44,'DRE por Centro de Custo'!C40,Lançamentos!$E$5:$E$44,$D$4)</f>
        <v>0</v>
      </c>
      <c r="E40" s="70">
        <f>SUMIFS(Lançamentos!$O$5:$O$44,Lançamentos!$L$5:$L$44,'DRE por Centro de Custo'!$C40,Lançamentos!$M$5:$M$44,$D$4)</f>
        <v>0</v>
      </c>
      <c r="F40" s="70">
        <f>SUMIFS(Lançamentos!$W$5:$W$44,Lançamentos!$T$5:$T$44,'DRE por Centro de Custo'!$C40,Lançamentos!$U$5:$U$44,$D$4)</f>
        <v>0</v>
      </c>
      <c r="G40" s="70">
        <f>SUMIFS(Lançamentos!$AE$5:$AE$44,Lançamentos!$AB$5:$AB$44,'DRE por Centro de Custo'!$C40,Lançamentos!$AC$5:$AC$44,$D$4)</f>
        <v>0</v>
      </c>
      <c r="H40" s="70">
        <f>SUMIFS(Lançamentos!$AM$5:$AM$44,Lançamentos!$AJ$5:$AJ$44,'DRE por Centro de Custo'!$C40,Lançamentos!$AK$5:$AK$44,$D$4)</f>
        <v>0</v>
      </c>
      <c r="I40" s="70">
        <f>SUMIFS(Lançamentos!$AU$5:$AU$44,Lançamentos!$AR$5:$AR$44,'DRE por Centro de Custo'!$C40,Lançamentos!$AS$5:$AS$44,$D$4)</f>
        <v>0</v>
      </c>
      <c r="J40" s="70">
        <f>SUMIFS(Lançamentos!$BC$5:$BC$44,Lançamentos!$AZ$5:$AZ$44,'DRE por Centro de Custo'!$C40,Lançamentos!$BA$5:$BA$44,$D$4)</f>
        <v>0</v>
      </c>
      <c r="K40" s="70">
        <f>SUMIFS(Lançamentos!$BK$5:$BK$44,Lançamentos!$BH$5:$BH$44,'DRE por Centro de Custo'!$C40,Lançamentos!$BI$5:$BI$44,$D$4)</f>
        <v>0</v>
      </c>
      <c r="L40" s="70">
        <f>SUMIFS(Lançamentos!$BS$5:$BS$44,Lançamentos!$BP$5:$BP$44,'DRE por Centro de Custo'!$C40,Lançamentos!$BQ$5:$BQ$44,$D$4)</f>
        <v>0</v>
      </c>
      <c r="M40" s="70">
        <f>SUMIFS(Lançamentos!$CA$5:$CA$44,Lançamentos!$BX$5:$BX$44,'DRE por Centro de Custo'!$C40,Lançamentos!$BY$5:$BY$44,$D$4)</f>
        <v>0</v>
      </c>
      <c r="N40" s="70">
        <f>SUMIFS(Lançamentos!$CI$5:$CI$44,Lançamentos!$CF$5:$CF$44,'DRE por Centro de Custo'!$C40,Lançamentos!$CG$5:$CG$44,$D$4)</f>
        <v>0</v>
      </c>
      <c r="O40" s="70">
        <f>SUMIFS(Lançamentos!$CQ$5:$CQ$44,Lançamentos!$CN$5:$CN$44,'DRE por Centro de Custo'!$C40,Lançamentos!$CO$5:$CO$44,$D$4)</f>
        <v>0</v>
      </c>
    </row>
    <row r="41" spans="1:15" s="15" customFormat="1" ht="15.75" customHeight="1">
      <c r="A41" s="9"/>
      <c r="B41" s="46" t="str">
        <f>Contas!C34</f>
        <v>11.1.1.4</v>
      </c>
      <c r="C41" s="44">
        <f>VLOOKUP(B41,Contas!$C$4:$D$126,2,FALSE)</f>
        <v>0</v>
      </c>
      <c r="D41" s="70">
        <f>SUMIFS(Lançamentos!$G$5:$G$44,Lançamentos!$D$5:$D$44,'DRE por Centro de Custo'!C41,Lançamentos!$E$5:$E$44,$D$4)</f>
        <v>0</v>
      </c>
      <c r="E41" s="70">
        <f>SUMIFS(Lançamentos!$O$5:$O$44,Lançamentos!$L$5:$L$44,'DRE por Centro de Custo'!$C41,Lançamentos!$M$5:$M$44,$D$4)</f>
        <v>0</v>
      </c>
      <c r="F41" s="70">
        <f>SUMIFS(Lançamentos!$W$5:$W$44,Lançamentos!$T$5:$T$44,'DRE por Centro de Custo'!$C41,Lançamentos!$U$5:$U$44,$D$4)</f>
        <v>0</v>
      </c>
      <c r="G41" s="70">
        <f>SUMIFS(Lançamentos!$AE$5:$AE$44,Lançamentos!$AB$5:$AB$44,'DRE por Centro de Custo'!$C41,Lançamentos!$AC$5:$AC$44,$D$4)</f>
        <v>0</v>
      </c>
      <c r="H41" s="70">
        <f>SUMIFS(Lançamentos!$AM$5:$AM$44,Lançamentos!$AJ$5:$AJ$44,'DRE por Centro de Custo'!$C41,Lançamentos!$AK$5:$AK$44,$D$4)</f>
        <v>0</v>
      </c>
      <c r="I41" s="70">
        <f>SUMIFS(Lançamentos!$AU$5:$AU$44,Lançamentos!$AR$5:$AR$44,'DRE por Centro de Custo'!$C41,Lançamentos!$AS$5:$AS$44,$D$4)</f>
        <v>0</v>
      </c>
      <c r="J41" s="70">
        <f>SUMIFS(Lançamentos!$BC$5:$BC$44,Lançamentos!$AZ$5:$AZ$44,'DRE por Centro de Custo'!$C41,Lançamentos!$BA$5:$BA$44,$D$4)</f>
        <v>0</v>
      </c>
      <c r="K41" s="70">
        <f>SUMIFS(Lançamentos!$BK$5:$BK$44,Lançamentos!$BH$5:$BH$44,'DRE por Centro de Custo'!$C41,Lançamentos!$BI$5:$BI$44,$D$4)</f>
        <v>0</v>
      </c>
      <c r="L41" s="70">
        <f>SUMIFS(Lançamentos!$BS$5:$BS$44,Lançamentos!$BP$5:$BP$44,'DRE por Centro de Custo'!$C41,Lançamentos!$BQ$5:$BQ$44,$D$4)</f>
        <v>0</v>
      </c>
      <c r="M41" s="70">
        <f>SUMIFS(Lançamentos!$CA$5:$CA$44,Lançamentos!$BX$5:$BX$44,'DRE por Centro de Custo'!$C41,Lançamentos!$BY$5:$BY$44,$D$4)</f>
        <v>0</v>
      </c>
      <c r="N41" s="70">
        <f>SUMIFS(Lançamentos!$CI$5:$CI$44,Lançamentos!$CF$5:$CF$44,'DRE por Centro de Custo'!$C41,Lançamentos!$CG$5:$CG$44,$D$4)</f>
        <v>0</v>
      </c>
      <c r="O41" s="70">
        <f>SUMIFS(Lançamentos!$CQ$5:$CQ$44,Lançamentos!$CN$5:$CN$44,'DRE por Centro de Custo'!$C41,Lançamentos!$CO$5:$CO$44,$D$4)</f>
        <v>0</v>
      </c>
    </row>
    <row r="42" spans="1:15" s="15" customFormat="1" ht="15.75" customHeight="1">
      <c r="A42" s="9"/>
      <c r="B42" s="46" t="str">
        <f>Contas!C35</f>
        <v>11.1.1.5</v>
      </c>
      <c r="C42" s="44">
        <f>VLOOKUP(B42,Contas!$C$4:$D$126,2,FALSE)</f>
        <v>0</v>
      </c>
      <c r="D42" s="70">
        <f>SUMIFS(Lançamentos!$G$5:$G$44,Lançamentos!$D$5:$D$44,'DRE por Centro de Custo'!C42,Lançamentos!$E$5:$E$44,$D$4)</f>
        <v>0</v>
      </c>
      <c r="E42" s="70">
        <f>SUMIFS(Lançamentos!$O$5:$O$44,Lançamentos!$L$5:$L$44,'DRE por Centro de Custo'!$C42,Lançamentos!$M$5:$M$44,$D$4)</f>
        <v>0</v>
      </c>
      <c r="F42" s="70">
        <f>SUMIFS(Lançamentos!$W$5:$W$44,Lançamentos!$T$5:$T$44,'DRE por Centro de Custo'!$C42,Lançamentos!$U$5:$U$44,$D$4)</f>
        <v>0</v>
      </c>
      <c r="G42" s="70">
        <f>SUMIFS(Lançamentos!$AE$5:$AE$44,Lançamentos!$AB$5:$AB$44,'DRE por Centro de Custo'!$C42,Lançamentos!$AC$5:$AC$44,$D$4)</f>
        <v>0</v>
      </c>
      <c r="H42" s="70">
        <f>SUMIFS(Lançamentos!$AM$5:$AM$44,Lançamentos!$AJ$5:$AJ$44,'DRE por Centro de Custo'!$C42,Lançamentos!$AK$5:$AK$44,$D$4)</f>
        <v>0</v>
      </c>
      <c r="I42" s="70">
        <f>SUMIFS(Lançamentos!$AU$5:$AU$44,Lançamentos!$AR$5:$AR$44,'DRE por Centro de Custo'!$C42,Lançamentos!$AS$5:$AS$44,$D$4)</f>
        <v>0</v>
      </c>
      <c r="J42" s="70">
        <f>SUMIFS(Lançamentos!$BC$5:$BC$44,Lançamentos!$AZ$5:$AZ$44,'DRE por Centro de Custo'!$C42,Lançamentos!$BA$5:$BA$44,$D$4)</f>
        <v>0</v>
      </c>
      <c r="K42" s="70">
        <f>SUMIFS(Lançamentos!$BK$5:$BK$44,Lançamentos!$BH$5:$BH$44,'DRE por Centro de Custo'!$C42,Lançamentos!$BI$5:$BI$44,$D$4)</f>
        <v>0</v>
      </c>
      <c r="L42" s="70">
        <f>SUMIFS(Lançamentos!$BS$5:$BS$44,Lançamentos!$BP$5:$BP$44,'DRE por Centro de Custo'!$C42,Lançamentos!$BQ$5:$BQ$44,$D$4)</f>
        <v>0</v>
      </c>
      <c r="M42" s="70">
        <f>SUMIFS(Lançamentos!$CA$5:$CA$44,Lançamentos!$BX$5:$BX$44,'DRE por Centro de Custo'!$C42,Lançamentos!$BY$5:$BY$44,$D$4)</f>
        <v>0</v>
      </c>
      <c r="N42" s="70">
        <f>SUMIFS(Lançamentos!$CI$5:$CI$44,Lançamentos!$CF$5:$CF$44,'DRE por Centro de Custo'!$C42,Lançamentos!$CG$5:$CG$44,$D$4)</f>
        <v>0</v>
      </c>
      <c r="O42" s="70">
        <f>SUMIFS(Lançamentos!$CQ$5:$CQ$44,Lançamentos!$CN$5:$CN$44,'DRE por Centro de Custo'!$C42,Lançamentos!$CO$5:$CO$44,$D$4)</f>
        <v>0</v>
      </c>
    </row>
    <row r="43" spans="1:15" s="15" customFormat="1" ht="15.75" customHeight="1">
      <c r="A43" s="9"/>
      <c r="B43" s="46" t="str">
        <f>Contas!C36</f>
        <v>11.1.1.6</v>
      </c>
      <c r="C43" s="44">
        <f>VLOOKUP(B43,Contas!$C$4:$D$126,2,FALSE)</f>
        <v>0</v>
      </c>
      <c r="D43" s="70">
        <f>SUMIFS(Lançamentos!$G$5:$G$44,Lançamentos!$D$5:$D$44,'DRE por Centro de Custo'!C43,Lançamentos!$E$5:$E$44,$D$4)</f>
        <v>0</v>
      </c>
      <c r="E43" s="70">
        <f>SUMIFS(Lançamentos!$O$5:$O$44,Lançamentos!$L$5:$L$44,'DRE por Centro de Custo'!$C43,Lançamentos!$M$5:$M$44,$D$4)</f>
        <v>0</v>
      </c>
      <c r="F43" s="70">
        <f>SUMIFS(Lançamentos!$W$5:$W$44,Lançamentos!$T$5:$T$44,'DRE por Centro de Custo'!$C43,Lançamentos!$U$5:$U$44,$D$4)</f>
        <v>0</v>
      </c>
      <c r="G43" s="70">
        <f>SUMIFS(Lançamentos!$AE$5:$AE$44,Lançamentos!$AB$5:$AB$44,'DRE por Centro de Custo'!$C43,Lançamentos!$AC$5:$AC$44,$D$4)</f>
        <v>0</v>
      </c>
      <c r="H43" s="70">
        <f>SUMIFS(Lançamentos!$AM$5:$AM$44,Lançamentos!$AJ$5:$AJ$44,'DRE por Centro de Custo'!$C43,Lançamentos!$AK$5:$AK$44,$D$4)</f>
        <v>0</v>
      </c>
      <c r="I43" s="70">
        <f>SUMIFS(Lançamentos!$AU$5:$AU$44,Lançamentos!$AR$5:$AR$44,'DRE por Centro de Custo'!$C43,Lançamentos!$AS$5:$AS$44,$D$4)</f>
        <v>0</v>
      </c>
      <c r="J43" s="70">
        <f>SUMIFS(Lançamentos!$BC$5:$BC$44,Lançamentos!$AZ$5:$AZ$44,'DRE por Centro de Custo'!$C43,Lançamentos!$BA$5:$BA$44,$D$4)</f>
        <v>0</v>
      </c>
      <c r="K43" s="70">
        <f>SUMIFS(Lançamentos!$BK$5:$BK$44,Lançamentos!$BH$5:$BH$44,'DRE por Centro de Custo'!$C43,Lançamentos!$BI$5:$BI$44,$D$4)</f>
        <v>0</v>
      </c>
      <c r="L43" s="70">
        <f>SUMIFS(Lançamentos!$BS$5:$BS$44,Lançamentos!$BP$5:$BP$44,'DRE por Centro de Custo'!$C43,Lançamentos!$BQ$5:$BQ$44,$D$4)</f>
        <v>0</v>
      </c>
      <c r="M43" s="70">
        <f>SUMIFS(Lançamentos!$CA$5:$CA$44,Lançamentos!$BX$5:$BX$44,'DRE por Centro de Custo'!$C43,Lançamentos!$BY$5:$BY$44,$D$4)</f>
        <v>0</v>
      </c>
      <c r="N43" s="70">
        <f>SUMIFS(Lançamentos!$CI$5:$CI$44,Lançamentos!$CF$5:$CF$44,'DRE por Centro de Custo'!$C43,Lançamentos!$CG$5:$CG$44,$D$4)</f>
        <v>0</v>
      </c>
      <c r="O43" s="70">
        <f>SUMIFS(Lançamentos!$CQ$5:$CQ$44,Lançamentos!$CN$5:$CN$44,'DRE por Centro de Custo'!$C43,Lançamentos!$CO$5:$CO$44,$D$4)</f>
        <v>0</v>
      </c>
    </row>
    <row r="44" spans="1:15" s="15" customFormat="1" ht="15.75" customHeight="1">
      <c r="A44" s="9"/>
      <c r="B44" s="46" t="str">
        <f>Contas!C37</f>
        <v>11.1.1.7</v>
      </c>
      <c r="C44" s="44">
        <f>VLOOKUP(B44,Contas!$C$4:$D$126,2,FALSE)</f>
        <v>0</v>
      </c>
      <c r="D44" s="70">
        <f>SUMIFS(Lançamentos!$G$5:$G$44,Lançamentos!$D$5:$D$44,'DRE por Centro de Custo'!C44,Lançamentos!$E$5:$E$44,$D$4)</f>
        <v>0</v>
      </c>
      <c r="E44" s="70">
        <f>SUMIFS(Lançamentos!$O$5:$O$44,Lançamentos!$L$5:$L$44,'DRE por Centro de Custo'!$C44,Lançamentos!$M$5:$M$44,$D$4)</f>
        <v>0</v>
      </c>
      <c r="F44" s="70">
        <f>SUMIFS(Lançamentos!$W$5:$W$44,Lançamentos!$T$5:$T$44,'DRE por Centro de Custo'!$C44,Lançamentos!$U$5:$U$44,$D$4)</f>
        <v>0</v>
      </c>
      <c r="G44" s="70">
        <f>SUMIFS(Lançamentos!$AE$5:$AE$44,Lançamentos!$AB$5:$AB$44,'DRE por Centro de Custo'!$C44,Lançamentos!$AC$5:$AC$44,$D$4)</f>
        <v>0</v>
      </c>
      <c r="H44" s="70">
        <f>SUMIFS(Lançamentos!$AM$5:$AM$44,Lançamentos!$AJ$5:$AJ$44,'DRE por Centro de Custo'!$C44,Lançamentos!$AK$5:$AK$44,$D$4)</f>
        <v>0</v>
      </c>
      <c r="I44" s="70">
        <f>SUMIFS(Lançamentos!$AU$5:$AU$44,Lançamentos!$AR$5:$AR$44,'DRE por Centro de Custo'!$C44,Lançamentos!$AS$5:$AS$44,$D$4)</f>
        <v>0</v>
      </c>
      <c r="J44" s="70">
        <f>SUMIFS(Lançamentos!$BC$5:$BC$44,Lançamentos!$AZ$5:$AZ$44,'DRE por Centro de Custo'!$C44,Lançamentos!$BA$5:$BA$44,$D$4)</f>
        <v>0</v>
      </c>
      <c r="K44" s="70">
        <f>SUMIFS(Lançamentos!$BK$5:$BK$44,Lançamentos!$BH$5:$BH$44,'DRE por Centro de Custo'!$C44,Lançamentos!$BI$5:$BI$44,$D$4)</f>
        <v>0</v>
      </c>
      <c r="L44" s="70">
        <f>SUMIFS(Lançamentos!$BS$5:$BS$44,Lançamentos!$BP$5:$BP$44,'DRE por Centro de Custo'!$C44,Lançamentos!$BQ$5:$BQ$44,$D$4)</f>
        <v>0</v>
      </c>
      <c r="M44" s="70">
        <f>SUMIFS(Lançamentos!$CA$5:$CA$44,Lançamentos!$BX$5:$BX$44,'DRE por Centro de Custo'!$C44,Lançamentos!$BY$5:$BY$44,$D$4)</f>
        <v>0</v>
      </c>
      <c r="N44" s="70">
        <f>SUMIFS(Lançamentos!$CI$5:$CI$44,Lançamentos!$CF$5:$CF$44,'DRE por Centro de Custo'!$C44,Lançamentos!$CG$5:$CG$44,$D$4)</f>
        <v>0</v>
      </c>
      <c r="O44" s="70">
        <f>SUMIFS(Lançamentos!$CQ$5:$CQ$44,Lançamentos!$CN$5:$CN$44,'DRE por Centro de Custo'!$C44,Lançamentos!$CO$5:$CO$44,$D$4)</f>
        <v>0</v>
      </c>
    </row>
    <row r="45" spans="1:15" s="15" customFormat="1" ht="15.75" customHeight="1">
      <c r="A45" s="9"/>
      <c r="B45" s="46" t="str">
        <f>Contas!C38</f>
        <v>11.1.1.8</v>
      </c>
      <c r="C45" s="44">
        <f>VLOOKUP(B45,Contas!$C$4:$D$126,2,FALSE)</f>
        <v>0</v>
      </c>
      <c r="D45" s="70">
        <f>SUMIFS(Lançamentos!$G$5:$G$44,Lançamentos!$D$5:$D$44,'DRE por Centro de Custo'!C45,Lançamentos!$E$5:$E$44,$D$4)</f>
        <v>0</v>
      </c>
      <c r="E45" s="70">
        <f>SUMIFS(Lançamentos!$O$5:$O$44,Lançamentos!$L$5:$L$44,'DRE por Centro de Custo'!$C45,Lançamentos!$M$5:$M$44,$D$4)</f>
        <v>0</v>
      </c>
      <c r="F45" s="70">
        <f>SUMIFS(Lançamentos!$W$5:$W$44,Lançamentos!$T$5:$T$44,'DRE por Centro de Custo'!$C45,Lançamentos!$U$5:$U$44,$D$4)</f>
        <v>0</v>
      </c>
      <c r="G45" s="70">
        <f>SUMIFS(Lançamentos!$AE$5:$AE$44,Lançamentos!$AB$5:$AB$44,'DRE por Centro de Custo'!$C45,Lançamentos!$AC$5:$AC$44,$D$4)</f>
        <v>0</v>
      </c>
      <c r="H45" s="70">
        <f>SUMIFS(Lançamentos!$AM$5:$AM$44,Lançamentos!$AJ$5:$AJ$44,'DRE por Centro de Custo'!$C45,Lançamentos!$AK$5:$AK$44,$D$4)</f>
        <v>0</v>
      </c>
      <c r="I45" s="70">
        <f>SUMIFS(Lançamentos!$AU$5:$AU$44,Lançamentos!$AR$5:$AR$44,'DRE por Centro de Custo'!$C45,Lançamentos!$AS$5:$AS$44,$D$4)</f>
        <v>0</v>
      </c>
      <c r="J45" s="70">
        <f>SUMIFS(Lançamentos!$BC$5:$BC$44,Lançamentos!$AZ$5:$AZ$44,'DRE por Centro de Custo'!$C45,Lançamentos!$BA$5:$BA$44,$D$4)</f>
        <v>0</v>
      </c>
      <c r="K45" s="70">
        <f>SUMIFS(Lançamentos!$BK$5:$BK$44,Lançamentos!$BH$5:$BH$44,'DRE por Centro de Custo'!$C45,Lançamentos!$BI$5:$BI$44,$D$4)</f>
        <v>0</v>
      </c>
      <c r="L45" s="70">
        <f>SUMIFS(Lançamentos!$BS$5:$BS$44,Lançamentos!$BP$5:$BP$44,'DRE por Centro de Custo'!$C45,Lançamentos!$BQ$5:$BQ$44,$D$4)</f>
        <v>0</v>
      </c>
      <c r="M45" s="70">
        <f>SUMIFS(Lançamentos!$CA$5:$CA$44,Lançamentos!$BX$5:$BX$44,'DRE por Centro de Custo'!$C45,Lançamentos!$BY$5:$BY$44,$D$4)</f>
        <v>0</v>
      </c>
      <c r="N45" s="70">
        <f>SUMIFS(Lançamentos!$CI$5:$CI$44,Lançamentos!$CF$5:$CF$44,'DRE por Centro de Custo'!$C45,Lançamentos!$CG$5:$CG$44,$D$4)</f>
        <v>0</v>
      </c>
      <c r="O45" s="70">
        <f>SUMIFS(Lançamentos!$CQ$5:$CQ$44,Lançamentos!$CN$5:$CN$44,'DRE por Centro de Custo'!$C45,Lançamentos!$CO$5:$CO$44,$D$4)</f>
        <v>0</v>
      </c>
    </row>
    <row r="46" spans="1:15" s="3" customFormat="1" ht="15.75" customHeight="1">
      <c r="B46" s="46" t="str">
        <f>Contas!C39</f>
        <v>11.1.1.9</v>
      </c>
      <c r="C46" s="44">
        <f>VLOOKUP(B46,Contas!$C$4:$D$126,2,FALSE)</f>
        <v>0</v>
      </c>
      <c r="D46" s="70">
        <f>SUMIFS(Lançamentos!$G$5:$G$44,Lançamentos!$D$5:$D$44,'DRE por Centro de Custo'!C46,Lançamentos!$E$5:$E$44,$D$4)</f>
        <v>0</v>
      </c>
      <c r="E46" s="70">
        <f>SUMIFS(Lançamentos!$O$5:$O$44,Lançamentos!$L$5:$L$44,'DRE por Centro de Custo'!$C46,Lançamentos!$M$5:$M$44,$D$4)</f>
        <v>0</v>
      </c>
      <c r="F46" s="70">
        <f>SUMIFS(Lançamentos!$W$5:$W$44,Lançamentos!$T$5:$T$44,'DRE por Centro de Custo'!$C46,Lançamentos!$U$5:$U$44,$D$4)</f>
        <v>0</v>
      </c>
      <c r="G46" s="70">
        <f>SUMIFS(Lançamentos!$AE$5:$AE$44,Lançamentos!$AB$5:$AB$44,'DRE por Centro de Custo'!$C46,Lançamentos!$AC$5:$AC$44,$D$4)</f>
        <v>0</v>
      </c>
      <c r="H46" s="70">
        <f>SUMIFS(Lançamentos!$AM$5:$AM$44,Lançamentos!$AJ$5:$AJ$44,'DRE por Centro de Custo'!$C46,Lançamentos!$AK$5:$AK$44,$D$4)</f>
        <v>0</v>
      </c>
      <c r="I46" s="70">
        <f>SUMIFS(Lançamentos!$AU$5:$AU$44,Lançamentos!$AR$5:$AR$44,'DRE por Centro de Custo'!$C46,Lançamentos!$AS$5:$AS$44,$D$4)</f>
        <v>0</v>
      </c>
      <c r="J46" s="70">
        <f>SUMIFS(Lançamentos!$BC$5:$BC$44,Lançamentos!$AZ$5:$AZ$44,'DRE por Centro de Custo'!$C46,Lançamentos!$BA$5:$BA$44,$D$4)</f>
        <v>0</v>
      </c>
      <c r="K46" s="70">
        <f>SUMIFS(Lançamentos!$BK$5:$BK$44,Lançamentos!$BH$5:$BH$44,'DRE por Centro de Custo'!$C46,Lançamentos!$BI$5:$BI$44,$D$4)</f>
        <v>0</v>
      </c>
      <c r="L46" s="70">
        <f>SUMIFS(Lançamentos!$BS$5:$BS$44,Lançamentos!$BP$5:$BP$44,'DRE por Centro de Custo'!$C46,Lançamentos!$BQ$5:$BQ$44,$D$4)</f>
        <v>0</v>
      </c>
      <c r="M46" s="70">
        <f>SUMIFS(Lançamentos!$CA$5:$CA$44,Lançamentos!$BX$5:$BX$44,'DRE por Centro de Custo'!$C46,Lançamentos!$BY$5:$BY$44,$D$4)</f>
        <v>0</v>
      </c>
      <c r="N46" s="70">
        <f>SUMIFS(Lançamentos!$CI$5:$CI$44,Lançamentos!$CF$5:$CF$44,'DRE por Centro de Custo'!$C46,Lançamentos!$CG$5:$CG$44,$D$4)</f>
        <v>0</v>
      </c>
      <c r="O46" s="70">
        <f>SUMIFS(Lançamentos!$CQ$5:$CQ$44,Lançamentos!$CN$5:$CN$44,'DRE por Centro de Custo'!$C46,Lançamentos!$CO$5:$CO$44,$D$4)</f>
        <v>0</v>
      </c>
    </row>
    <row r="47" spans="1:15" s="4" customFormat="1" ht="15.75" customHeight="1">
      <c r="B47" s="46" t="str">
        <f>Contas!C40</f>
        <v>11.1.1.10</v>
      </c>
      <c r="C47" s="44">
        <f>VLOOKUP(B47,Contas!$C$4:$D$126,2,FALSE)</f>
        <v>0</v>
      </c>
      <c r="D47" s="70">
        <f>SUMIFS(Lançamentos!$G$5:$G$44,Lançamentos!$D$5:$D$44,'DRE por Centro de Custo'!C47,Lançamentos!$E$5:$E$44,$D$4)</f>
        <v>0</v>
      </c>
      <c r="E47" s="70">
        <f>SUMIFS(Lançamentos!$O$5:$O$44,Lançamentos!$L$5:$L$44,'DRE por Centro de Custo'!$C47,Lançamentos!$M$5:$M$44,$D$4)</f>
        <v>0</v>
      </c>
      <c r="F47" s="70">
        <f>SUMIFS(Lançamentos!$W$5:$W$44,Lançamentos!$T$5:$T$44,'DRE por Centro de Custo'!$C47,Lançamentos!$U$5:$U$44,$D$4)</f>
        <v>0</v>
      </c>
      <c r="G47" s="70">
        <f>SUMIFS(Lançamentos!$AE$5:$AE$44,Lançamentos!$AB$5:$AB$44,'DRE por Centro de Custo'!$C47,Lançamentos!$AC$5:$AC$44,$D$4)</f>
        <v>0</v>
      </c>
      <c r="H47" s="70">
        <f>SUMIFS(Lançamentos!$AM$5:$AM$44,Lançamentos!$AJ$5:$AJ$44,'DRE por Centro de Custo'!$C47,Lançamentos!$AK$5:$AK$44,$D$4)</f>
        <v>0</v>
      </c>
      <c r="I47" s="70">
        <f>SUMIFS(Lançamentos!$AU$5:$AU$44,Lançamentos!$AR$5:$AR$44,'DRE por Centro de Custo'!$C47,Lançamentos!$AS$5:$AS$44,$D$4)</f>
        <v>0</v>
      </c>
      <c r="J47" s="70">
        <f>SUMIFS(Lançamentos!$BC$5:$BC$44,Lançamentos!$AZ$5:$AZ$44,'DRE por Centro de Custo'!$C47,Lançamentos!$BA$5:$BA$44,$D$4)</f>
        <v>0</v>
      </c>
      <c r="K47" s="70">
        <f>SUMIFS(Lançamentos!$BK$5:$BK$44,Lançamentos!$BH$5:$BH$44,'DRE por Centro de Custo'!$C47,Lançamentos!$BI$5:$BI$44,$D$4)</f>
        <v>0</v>
      </c>
      <c r="L47" s="70">
        <f>SUMIFS(Lançamentos!$BS$5:$BS$44,Lançamentos!$BP$5:$BP$44,'DRE por Centro de Custo'!$C47,Lançamentos!$BQ$5:$BQ$44,$D$4)</f>
        <v>0</v>
      </c>
      <c r="M47" s="70">
        <f>SUMIFS(Lançamentos!$CA$5:$CA$44,Lançamentos!$BX$5:$BX$44,'DRE por Centro de Custo'!$C47,Lançamentos!$BY$5:$BY$44,$D$4)</f>
        <v>0</v>
      </c>
      <c r="N47" s="70">
        <f>SUMIFS(Lançamentos!$CI$5:$CI$44,Lançamentos!$CF$5:$CF$44,'DRE por Centro de Custo'!$C47,Lançamentos!$CG$5:$CG$44,$D$4)</f>
        <v>0</v>
      </c>
      <c r="O47" s="70">
        <f>SUMIFS(Lançamentos!$CQ$5:$CQ$44,Lançamentos!$CN$5:$CN$44,'DRE por Centro de Custo'!$C47,Lançamentos!$CO$5:$CO$44,$D$4)</f>
        <v>0</v>
      </c>
    </row>
    <row r="48" spans="1:15" s="4" customFormat="1" ht="15.75" customHeight="1">
      <c r="B48" s="46" t="str">
        <f>Contas!C41</f>
        <v>11.1.2</v>
      </c>
      <c r="C48" s="42" t="str">
        <f>VLOOKUP(B48,Contas!$C$4:$D$126,2,FALSE)</f>
        <v>DESPESAS COM VENDAS DE SERVIÇOS</v>
      </c>
      <c r="D48" s="69">
        <f t="shared" ref="D48:O48" si="7">SUM(D49:D58)</f>
        <v>0</v>
      </c>
      <c r="E48" s="69">
        <f t="shared" si="7"/>
        <v>0</v>
      </c>
      <c r="F48" s="69">
        <f t="shared" si="7"/>
        <v>0</v>
      </c>
      <c r="G48" s="69">
        <f t="shared" si="7"/>
        <v>0</v>
      </c>
      <c r="H48" s="69">
        <f t="shared" si="7"/>
        <v>0</v>
      </c>
      <c r="I48" s="69">
        <f t="shared" si="7"/>
        <v>0</v>
      </c>
      <c r="J48" s="69">
        <f t="shared" si="7"/>
        <v>0</v>
      </c>
      <c r="K48" s="69">
        <f t="shared" si="7"/>
        <v>0</v>
      </c>
      <c r="L48" s="69">
        <f t="shared" si="7"/>
        <v>0</v>
      </c>
      <c r="M48" s="69">
        <f t="shared" si="7"/>
        <v>0</v>
      </c>
      <c r="N48" s="69">
        <f t="shared" si="7"/>
        <v>0</v>
      </c>
      <c r="O48" s="69">
        <f t="shared" si="7"/>
        <v>0</v>
      </c>
    </row>
    <row r="49" spans="1:15" s="15" customFormat="1" ht="15.75" customHeight="1">
      <c r="A49" s="9"/>
      <c r="B49" s="46" t="str">
        <f>Contas!C42</f>
        <v>11.1.2.1</v>
      </c>
      <c r="C49" s="44">
        <f>VLOOKUP(B49,Contas!$C$4:$D$126,2,FALSE)</f>
        <v>0</v>
      </c>
      <c r="D49" s="70">
        <f>SUMIFS(Lançamentos!$G$5:$G$44,Lançamentos!$D$5:$D$44,'DRE por Centro de Custo'!C49,Lançamentos!$E$5:$E$44,$D$4)</f>
        <v>0</v>
      </c>
      <c r="E49" s="70">
        <f>SUMIFS(Lançamentos!$O$5:$O$44,Lançamentos!$L$5:$L$44,'DRE por Centro de Custo'!$C49,Lançamentos!$M$5:$M$44,$D$4)</f>
        <v>0</v>
      </c>
      <c r="F49" s="70">
        <f>SUMIFS(Lançamentos!$W$5:$W$44,Lançamentos!$T$5:$T$44,'DRE por Centro de Custo'!$C49,Lançamentos!$U$5:$U$44,$D$4)</f>
        <v>0</v>
      </c>
      <c r="G49" s="70">
        <f>SUMIFS(Lançamentos!$AE$5:$AE$44,Lançamentos!$AB$5:$AB$44,'DRE por Centro de Custo'!$C49,Lançamentos!$AC$5:$AC$44,$D$4)</f>
        <v>0</v>
      </c>
      <c r="H49" s="70">
        <f>SUMIFS(Lançamentos!$AM$5:$AM$44,Lançamentos!$AJ$5:$AJ$44,'DRE por Centro de Custo'!$C49,Lançamentos!$AK$5:$AK$44,$D$4)</f>
        <v>0</v>
      </c>
      <c r="I49" s="70">
        <f>SUMIFS(Lançamentos!$AU$5:$AU$44,Lançamentos!$AR$5:$AR$44,'DRE por Centro de Custo'!$C49,Lançamentos!$AS$5:$AS$44,$D$4)</f>
        <v>0</v>
      </c>
      <c r="J49" s="70">
        <f>SUMIFS(Lançamentos!$BC$5:$BC$44,Lançamentos!$AZ$5:$AZ$44,'DRE por Centro de Custo'!$C49,Lançamentos!$BA$5:$BA$44,$D$4)</f>
        <v>0</v>
      </c>
      <c r="K49" s="70">
        <f>SUMIFS(Lançamentos!$BK$5:$BK$44,Lançamentos!$BH$5:$BH$44,'DRE por Centro de Custo'!$C49,Lançamentos!$BI$5:$BI$44,$D$4)</f>
        <v>0</v>
      </c>
      <c r="L49" s="70">
        <f>SUMIFS(Lançamentos!$BS$5:$BS$44,Lançamentos!$BP$5:$BP$44,'DRE por Centro de Custo'!$C49,Lançamentos!$BQ$5:$BQ$44,$D$4)</f>
        <v>0</v>
      </c>
      <c r="M49" s="70">
        <f>SUMIFS(Lançamentos!$CA$5:$CA$44,Lançamentos!$BX$5:$BX$44,'DRE por Centro de Custo'!$C49,Lançamentos!$BY$5:$BY$44,$D$4)</f>
        <v>0</v>
      </c>
      <c r="N49" s="70">
        <f>SUMIFS(Lançamentos!$CI$5:$CI$44,Lançamentos!$CF$5:$CF$44,'DRE por Centro de Custo'!$C49,Lançamentos!$CG$5:$CG$44,$D$4)</f>
        <v>0</v>
      </c>
      <c r="O49" s="70">
        <f>SUMIFS(Lançamentos!$CQ$5:$CQ$44,Lançamentos!$CN$5:$CN$44,'DRE por Centro de Custo'!$C49,Lançamentos!$CO$5:$CO$44,$D$4)</f>
        <v>0</v>
      </c>
    </row>
    <row r="50" spans="1:15" s="15" customFormat="1" ht="15.75" customHeight="1">
      <c r="A50" s="9"/>
      <c r="B50" s="46" t="str">
        <f>Contas!C43</f>
        <v>11.1.2.2</v>
      </c>
      <c r="C50" s="44">
        <f>VLOOKUP(B50,Contas!$C$4:$D$126,2,FALSE)</f>
        <v>0</v>
      </c>
      <c r="D50" s="70">
        <f>SUMIFS(Lançamentos!$G$5:$G$44,Lançamentos!$D$5:$D$44,'DRE por Centro de Custo'!C50,Lançamentos!$E$5:$E$44,$D$4)</f>
        <v>0</v>
      </c>
      <c r="E50" s="70">
        <f>SUMIFS(Lançamentos!$O$5:$O$44,Lançamentos!$L$5:$L$44,'DRE por Centro de Custo'!$C50,Lançamentos!$M$5:$M$44,$D$4)</f>
        <v>0</v>
      </c>
      <c r="F50" s="70">
        <f>SUMIFS(Lançamentos!$W$5:$W$44,Lançamentos!$T$5:$T$44,'DRE por Centro de Custo'!$C50,Lançamentos!$U$5:$U$44,$D$4)</f>
        <v>0</v>
      </c>
      <c r="G50" s="70">
        <f>SUMIFS(Lançamentos!$AE$5:$AE$44,Lançamentos!$AB$5:$AB$44,'DRE por Centro de Custo'!$C50,Lançamentos!$AC$5:$AC$44,$D$4)</f>
        <v>0</v>
      </c>
      <c r="H50" s="70">
        <f>SUMIFS(Lançamentos!$AM$5:$AM$44,Lançamentos!$AJ$5:$AJ$44,'DRE por Centro de Custo'!$C50,Lançamentos!$AK$5:$AK$44,$D$4)</f>
        <v>0</v>
      </c>
      <c r="I50" s="70">
        <f>SUMIFS(Lançamentos!$AU$5:$AU$44,Lançamentos!$AR$5:$AR$44,'DRE por Centro de Custo'!$C50,Lançamentos!$AS$5:$AS$44,$D$4)</f>
        <v>0</v>
      </c>
      <c r="J50" s="70">
        <f>SUMIFS(Lançamentos!$BC$5:$BC$44,Lançamentos!$AZ$5:$AZ$44,'DRE por Centro de Custo'!$C50,Lançamentos!$BA$5:$BA$44,$D$4)</f>
        <v>0</v>
      </c>
      <c r="K50" s="70">
        <f>SUMIFS(Lançamentos!$BK$5:$BK$44,Lançamentos!$BH$5:$BH$44,'DRE por Centro de Custo'!$C50,Lançamentos!$BI$5:$BI$44,$D$4)</f>
        <v>0</v>
      </c>
      <c r="L50" s="70">
        <f>SUMIFS(Lançamentos!$BS$5:$BS$44,Lançamentos!$BP$5:$BP$44,'DRE por Centro de Custo'!$C50,Lançamentos!$BQ$5:$BQ$44,$D$4)</f>
        <v>0</v>
      </c>
      <c r="M50" s="70">
        <f>SUMIFS(Lançamentos!$CA$5:$CA$44,Lançamentos!$BX$5:$BX$44,'DRE por Centro de Custo'!$C50,Lançamentos!$BY$5:$BY$44,$D$4)</f>
        <v>0</v>
      </c>
      <c r="N50" s="70">
        <f>SUMIFS(Lançamentos!$CI$5:$CI$44,Lançamentos!$CF$5:$CF$44,'DRE por Centro de Custo'!$C50,Lançamentos!$CG$5:$CG$44,$D$4)</f>
        <v>0</v>
      </c>
      <c r="O50" s="70">
        <f>SUMIFS(Lançamentos!$CQ$5:$CQ$44,Lançamentos!$CN$5:$CN$44,'DRE por Centro de Custo'!$C50,Lançamentos!$CO$5:$CO$44,$D$4)</f>
        <v>0</v>
      </c>
    </row>
    <row r="51" spans="1:15" s="15" customFormat="1" ht="15.75" customHeight="1">
      <c r="A51" s="9"/>
      <c r="B51" s="46" t="str">
        <f>Contas!C44</f>
        <v>11.1.2.3</v>
      </c>
      <c r="C51" s="44">
        <f>VLOOKUP(B51,Contas!$C$4:$D$126,2,FALSE)</f>
        <v>0</v>
      </c>
      <c r="D51" s="70">
        <f>SUMIFS(Lançamentos!$G$5:$G$44,Lançamentos!$D$5:$D$44,'DRE por Centro de Custo'!C51,Lançamentos!$E$5:$E$44,$D$4)</f>
        <v>0</v>
      </c>
      <c r="E51" s="70">
        <f>SUMIFS(Lançamentos!$O$5:$O$44,Lançamentos!$L$5:$L$44,'DRE por Centro de Custo'!$C51,Lançamentos!$M$5:$M$44,$D$4)</f>
        <v>0</v>
      </c>
      <c r="F51" s="70">
        <f>SUMIFS(Lançamentos!$W$5:$W$44,Lançamentos!$T$5:$T$44,'DRE por Centro de Custo'!$C51,Lançamentos!$U$5:$U$44,$D$4)</f>
        <v>0</v>
      </c>
      <c r="G51" s="70">
        <f>SUMIFS(Lançamentos!$AE$5:$AE$44,Lançamentos!$AB$5:$AB$44,'DRE por Centro de Custo'!$C51,Lançamentos!$AC$5:$AC$44,$D$4)</f>
        <v>0</v>
      </c>
      <c r="H51" s="70">
        <f>SUMIFS(Lançamentos!$AM$5:$AM$44,Lançamentos!$AJ$5:$AJ$44,'DRE por Centro de Custo'!$C51,Lançamentos!$AK$5:$AK$44,$D$4)</f>
        <v>0</v>
      </c>
      <c r="I51" s="70">
        <f>SUMIFS(Lançamentos!$AU$5:$AU$44,Lançamentos!$AR$5:$AR$44,'DRE por Centro de Custo'!$C51,Lançamentos!$AS$5:$AS$44,$D$4)</f>
        <v>0</v>
      </c>
      <c r="J51" s="70">
        <f>SUMIFS(Lançamentos!$BC$5:$BC$44,Lançamentos!$AZ$5:$AZ$44,'DRE por Centro de Custo'!$C51,Lançamentos!$BA$5:$BA$44,$D$4)</f>
        <v>0</v>
      </c>
      <c r="K51" s="70">
        <f>SUMIFS(Lançamentos!$BK$5:$BK$44,Lançamentos!$BH$5:$BH$44,'DRE por Centro de Custo'!$C51,Lançamentos!$BI$5:$BI$44,$D$4)</f>
        <v>0</v>
      </c>
      <c r="L51" s="70">
        <f>SUMIFS(Lançamentos!$BS$5:$BS$44,Lançamentos!$BP$5:$BP$44,'DRE por Centro de Custo'!$C51,Lançamentos!$BQ$5:$BQ$44,$D$4)</f>
        <v>0</v>
      </c>
      <c r="M51" s="70">
        <f>SUMIFS(Lançamentos!$CA$5:$CA$44,Lançamentos!$BX$5:$BX$44,'DRE por Centro de Custo'!$C51,Lançamentos!$BY$5:$BY$44,$D$4)</f>
        <v>0</v>
      </c>
      <c r="N51" s="70">
        <f>SUMIFS(Lançamentos!$CI$5:$CI$44,Lançamentos!$CF$5:$CF$44,'DRE por Centro de Custo'!$C51,Lançamentos!$CG$5:$CG$44,$D$4)</f>
        <v>0</v>
      </c>
      <c r="O51" s="70">
        <f>SUMIFS(Lançamentos!$CQ$5:$CQ$44,Lançamentos!$CN$5:$CN$44,'DRE por Centro de Custo'!$C51,Lançamentos!$CO$5:$CO$44,$D$4)</f>
        <v>0</v>
      </c>
    </row>
    <row r="52" spans="1:15" s="15" customFormat="1" ht="15.75" customHeight="1">
      <c r="A52" s="9"/>
      <c r="B52" s="46" t="str">
        <f>Contas!C45</f>
        <v>11.1.2.4</v>
      </c>
      <c r="C52" s="44">
        <f>VLOOKUP(B52,Contas!$C$4:$D$126,2,FALSE)</f>
        <v>0</v>
      </c>
      <c r="D52" s="70">
        <f>SUMIFS(Lançamentos!$G$5:$G$44,Lançamentos!$D$5:$D$44,'DRE por Centro de Custo'!C52,Lançamentos!$E$5:$E$44,$D$4)</f>
        <v>0</v>
      </c>
      <c r="E52" s="70">
        <f>SUMIFS(Lançamentos!$O$5:$O$44,Lançamentos!$L$5:$L$44,'DRE por Centro de Custo'!$C52,Lançamentos!$M$5:$M$44,$D$4)</f>
        <v>0</v>
      </c>
      <c r="F52" s="70">
        <f>SUMIFS(Lançamentos!$W$5:$W$44,Lançamentos!$T$5:$T$44,'DRE por Centro de Custo'!$C52,Lançamentos!$U$5:$U$44,$D$4)</f>
        <v>0</v>
      </c>
      <c r="G52" s="70">
        <f>SUMIFS(Lançamentos!$AE$5:$AE$44,Lançamentos!$AB$5:$AB$44,'DRE por Centro de Custo'!$C52,Lançamentos!$AC$5:$AC$44,$D$4)</f>
        <v>0</v>
      </c>
      <c r="H52" s="70">
        <f>SUMIFS(Lançamentos!$AM$5:$AM$44,Lançamentos!$AJ$5:$AJ$44,'DRE por Centro de Custo'!$C52,Lançamentos!$AK$5:$AK$44,$D$4)</f>
        <v>0</v>
      </c>
      <c r="I52" s="70">
        <f>SUMIFS(Lançamentos!$AU$5:$AU$44,Lançamentos!$AR$5:$AR$44,'DRE por Centro de Custo'!$C52,Lançamentos!$AS$5:$AS$44,$D$4)</f>
        <v>0</v>
      </c>
      <c r="J52" s="70">
        <f>SUMIFS(Lançamentos!$BC$5:$BC$44,Lançamentos!$AZ$5:$AZ$44,'DRE por Centro de Custo'!$C52,Lançamentos!$BA$5:$BA$44,$D$4)</f>
        <v>0</v>
      </c>
      <c r="K52" s="70">
        <f>SUMIFS(Lançamentos!$BK$5:$BK$44,Lançamentos!$BH$5:$BH$44,'DRE por Centro de Custo'!$C52,Lançamentos!$BI$5:$BI$44,$D$4)</f>
        <v>0</v>
      </c>
      <c r="L52" s="70">
        <f>SUMIFS(Lançamentos!$BS$5:$BS$44,Lançamentos!$BP$5:$BP$44,'DRE por Centro de Custo'!$C52,Lançamentos!$BQ$5:$BQ$44,$D$4)</f>
        <v>0</v>
      </c>
      <c r="M52" s="70">
        <f>SUMIFS(Lançamentos!$CA$5:$CA$44,Lançamentos!$BX$5:$BX$44,'DRE por Centro de Custo'!$C52,Lançamentos!$BY$5:$BY$44,$D$4)</f>
        <v>0</v>
      </c>
      <c r="N52" s="70">
        <f>SUMIFS(Lançamentos!$CI$5:$CI$44,Lançamentos!$CF$5:$CF$44,'DRE por Centro de Custo'!$C52,Lançamentos!$CG$5:$CG$44,$D$4)</f>
        <v>0</v>
      </c>
      <c r="O52" s="70">
        <f>SUMIFS(Lançamentos!$CQ$5:$CQ$44,Lançamentos!$CN$5:$CN$44,'DRE por Centro de Custo'!$C52,Lançamentos!$CO$5:$CO$44,$D$4)</f>
        <v>0</v>
      </c>
    </row>
    <row r="53" spans="1:15" s="15" customFormat="1" ht="15.75" customHeight="1">
      <c r="A53" s="9"/>
      <c r="B53" s="46" t="str">
        <f>Contas!C46</f>
        <v>11.1.2.5</v>
      </c>
      <c r="C53" s="44">
        <f>VLOOKUP(B53,Contas!$C$4:$D$126,2,FALSE)</f>
        <v>0</v>
      </c>
      <c r="D53" s="70">
        <f>SUMIFS(Lançamentos!$G$5:$G$44,Lançamentos!$D$5:$D$44,'DRE por Centro de Custo'!C53,Lançamentos!$E$5:$E$44,$D$4)</f>
        <v>0</v>
      </c>
      <c r="E53" s="70">
        <f>SUMIFS(Lançamentos!$O$5:$O$44,Lançamentos!$L$5:$L$44,'DRE por Centro de Custo'!$C53,Lançamentos!$M$5:$M$44,$D$4)</f>
        <v>0</v>
      </c>
      <c r="F53" s="70">
        <f>SUMIFS(Lançamentos!$W$5:$W$44,Lançamentos!$T$5:$T$44,'DRE por Centro de Custo'!$C53,Lançamentos!$U$5:$U$44,$D$4)</f>
        <v>0</v>
      </c>
      <c r="G53" s="70">
        <f>SUMIFS(Lançamentos!$AE$5:$AE$44,Lançamentos!$AB$5:$AB$44,'DRE por Centro de Custo'!$C53,Lançamentos!$AC$5:$AC$44,$D$4)</f>
        <v>0</v>
      </c>
      <c r="H53" s="70">
        <f>SUMIFS(Lançamentos!$AM$5:$AM$44,Lançamentos!$AJ$5:$AJ$44,'DRE por Centro de Custo'!$C53,Lançamentos!$AK$5:$AK$44,$D$4)</f>
        <v>0</v>
      </c>
      <c r="I53" s="70">
        <f>SUMIFS(Lançamentos!$AU$5:$AU$44,Lançamentos!$AR$5:$AR$44,'DRE por Centro de Custo'!$C53,Lançamentos!$AS$5:$AS$44,$D$4)</f>
        <v>0</v>
      </c>
      <c r="J53" s="70">
        <f>SUMIFS(Lançamentos!$BC$5:$BC$44,Lançamentos!$AZ$5:$AZ$44,'DRE por Centro de Custo'!$C53,Lançamentos!$BA$5:$BA$44,$D$4)</f>
        <v>0</v>
      </c>
      <c r="K53" s="70">
        <f>SUMIFS(Lançamentos!$BK$5:$BK$44,Lançamentos!$BH$5:$BH$44,'DRE por Centro de Custo'!$C53,Lançamentos!$BI$5:$BI$44,$D$4)</f>
        <v>0</v>
      </c>
      <c r="L53" s="70">
        <f>SUMIFS(Lançamentos!$BS$5:$BS$44,Lançamentos!$BP$5:$BP$44,'DRE por Centro de Custo'!$C53,Lançamentos!$BQ$5:$BQ$44,$D$4)</f>
        <v>0</v>
      </c>
      <c r="M53" s="70">
        <f>SUMIFS(Lançamentos!$CA$5:$CA$44,Lançamentos!$BX$5:$BX$44,'DRE por Centro de Custo'!$C53,Lançamentos!$BY$5:$BY$44,$D$4)</f>
        <v>0</v>
      </c>
      <c r="N53" s="70">
        <f>SUMIFS(Lançamentos!$CI$5:$CI$44,Lançamentos!$CF$5:$CF$44,'DRE por Centro de Custo'!$C53,Lançamentos!$CG$5:$CG$44,$D$4)</f>
        <v>0</v>
      </c>
      <c r="O53" s="70">
        <f>SUMIFS(Lançamentos!$CQ$5:$CQ$44,Lançamentos!$CN$5:$CN$44,'DRE por Centro de Custo'!$C53,Lançamentos!$CO$5:$CO$44,$D$4)</f>
        <v>0</v>
      </c>
    </row>
    <row r="54" spans="1:15" s="15" customFormat="1" ht="15.75" customHeight="1">
      <c r="A54" s="9"/>
      <c r="B54" s="46" t="str">
        <f>Contas!C47</f>
        <v>11.1.2.6</v>
      </c>
      <c r="C54" s="44">
        <f>VLOOKUP(B54,Contas!$C$4:$D$126,2,FALSE)</f>
        <v>0</v>
      </c>
      <c r="D54" s="70">
        <f>SUMIFS(Lançamentos!$G$5:$G$44,Lançamentos!$D$5:$D$44,'DRE por Centro de Custo'!C54,Lançamentos!$E$5:$E$44,$D$4)</f>
        <v>0</v>
      </c>
      <c r="E54" s="70">
        <f>SUMIFS(Lançamentos!$O$5:$O$44,Lançamentos!$L$5:$L$44,'DRE por Centro de Custo'!$C54,Lançamentos!$M$5:$M$44,$D$4)</f>
        <v>0</v>
      </c>
      <c r="F54" s="70">
        <f>SUMIFS(Lançamentos!$W$5:$W$44,Lançamentos!$T$5:$T$44,'DRE por Centro de Custo'!$C54,Lançamentos!$U$5:$U$44,$D$4)</f>
        <v>0</v>
      </c>
      <c r="G54" s="70">
        <f>SUMIFS(Lançamentos!$AE$5:$AE$44,Lançamentos!$AB$5:$AB$44,'DRE por Centro de Custo'!$C54,Lançamentos!$AC$5:$AC$44,$D$4)</f>
        <v>0</v>
      </c>
      <c r="H54" s="70">
        <f>SUMIFS(Lançamentos!$AM$5:$AM$44,Lançamentos!$AJ$5:$AJ$44,'DRE por Centro de Custo'!$C54,Lançamentos!$AK$5:$AK$44,$D$4)</f>
        <v>0</v>
      </c>
      <c r="I54" s="70">
        <f>SUMIFS(Lançamentos!$AU$5:$AU$44,Lançamentos!$AR$5:$AR$44,'DRE por Centro de Custo'!$C54,Lançamentos!$AS$5:$AS$44,$D$4)</f>
        <v>0</v>
      </c>
      <c r="J54" s="70">
        <f>SUMIFS(Lançamentos!$BC$5:$BC$44,Lançamentos!$AZ$5:$AZ$44,'DRE por Centro de Custo'!$C54,Lançamentos!$BA$5:$BA$44,$D$4)</f>
        <v>0</v>
      </c>
      <c r="K54" s="70">
        <f>SUMIFS(Lançamentos!$BK$5:$BK$44,Lançamentos!$BH$5:$BH$44,'DRE por Centro de Custo'!$C54,Lançamentos!$BI$5:$BI$44,$D$4)</f>
        <v>0</v>
      </c>
      <c r="L54" s="70">
        <f>SUMIFS(Lançamentos!$BS$5:$BS$44,Lançamentos!$BP$5:$BP$44,'DRE por Centro de Custo'!$C54,Lançamentos!$BQ$5:$BQ$44,$D$4)</f>
        <v>0</v>
      </c>
      <c r="M54" s="70">
        <f>SUMIFS(Lançamentos!$CA$5:$CA$44,Lançamentos!$BX$5:$BX$44,'DRE por Centro de Custo'!$C54,Lançamentos!$BY$5:$BY$44,$D$4)</f>
        <v>0</v>
      </c>
      <c r="N54" s="70">
        <f>SUMIFS(Lançamentos!$CI$5:$CI$44,Lançamentos!$CF$5:$CF$44,'DRE por Centro de Custo'!$C54,Lançamentos!$CG$5:$CG$44,$D$4)</f>
        <v>0</v>
      </c>
      <c r="O54" s="70">
        <f>SUMIFS(Lançamentos!$CQ$5:$CQ$44,Lançamentos!$CN$5:$CN$44,'DRE por Centro de Custo'!$C54,Lançamentos!$CO$5:$CO$44,$D$4)</f>
        <v>0</v>
      </c>
    </row>
    <row r="55" spans="1:15" s="15" customFormat="1" ht="15.75" customHeight="1">
      <c r="A55" s="9"/>
      <c r="B55" s="46" t="str">
        <f>Contas!C48</f>
        <v>11.1.2.7</v>
      </c>
      <c r="C55" s="44">
        <f>VLOOKUP(B55,Contas!$C$4:$D$126,2,FALSE)</f>
        <v>0</v>
      </c>
      <c r="D55" s="70">
        <f>SUMIFS(Lançamentos!$G$5:$G$44,Lançamentos!$D$5:$D$44,'DRE por Centro de Custo'!C55,Lançamentos!$E$5:$E$44,$D$4)</f>
        <v>0</v>
      </c>
      <c r="E55" s="70">
        <f>SUMIFS(Lançamentos!$O$5:$O$44,Lançamentos!$L$5:$L$44,'DRE por Centro de Custo'!$C55,Lançamentos!$M$5:$M$44,$D$4)</f>
        <v>0</v>
      </c>
      <c r="F55" s="70">
        <f>SUMIFS(Lançamentos!$W$5:$W$44,Lançamentos!$T$5:$T$44,'DRE por Centro de Custo'!$C55,Lançamentos!$U$5:$U$44,$D$4)</f>
        <v>0</v>
      </c>
      <c r="G55" s="70">
        <f>SUMIFS(Lançamentos!$AE$5:$AE$44,Lançamentos!$AB$5:$AB$44,'DRE por Centro de Custo'!$C55,Lançamentos!$AC$5:$AC$44,$D$4)</f>
        <v>0</v>
      </c>
      <c r="H55" s="70">
        <f>SUMIFS(Lançamentos!$AM$5:$AM$44,Lançamentos!$AJ$5:$AJ$44,'DRE por Centro de Custo'!$C55,Lançamentos!$AK$5:$AK$44,$D$4)</f>
        <v>0</v>
      </c>
      <c r="I55" s="70">
        <f>SUMIFS(Lançamentos!$AU$5:$AU$44,Lançamentos!$AR$5:$AR$44,'DRE por Centro de Custo'!$C55,Lançamentos!$AS$5:$AS$44,$D$4)</f>
        <v>0</v>
      </c>
      <c r="J55" s="70">
        <f>SUMIFS(Lançamentos!$BC$5:$BC$44,Lançamentos!$AZ$5:$AZ$44,'DRE por Centro de Custo'!$C55,Lançamentos!$BA$5:$BA$44,$D$4)</f>
        <v>0</v>
      </c>
      <c r="K55" s="70">
        <f>SUMIFS(Lançamentos!$BK$5:$BK$44,Lançamentos!$BH$5:$BH$44,'DRE por Centro de Custo'!$C55,Lançamentos!$BI$5:$BI$44,$D$4)</f>
        <v>0</v>
      </c>
      <c r="L55" s="70">
        <f>SUMIFS(Lançamentos!$BS$5:$BS$44,Lançamentos!$BP$5:$BP$44,'DRE por Centro de Custo'!$C55,Lançamentos!$BQ$5:$BQ$44,$D$4)</f>
        <v>0</v>
      </c>
      <c r="M55" s="70">
        <f>SUMIFS(Lançamentos!$CA$5:$CA$44,Lançamentos!$BX$5:$BX$44,'DRE por Centro de Custo'!$C55,Lançamentos!$BY$5:$BY$44,$D$4)</f>
        <v>0</v>
      </c>
      <c r="N55" s="70">
        <f>SUMIFS(Lançamentos!$CI$5:$CI$44,Lançamentos!$CF$5:$CF$44,'DRE por Centro de Custo'!$C55,Lançamentos!$CG$5:$CG$44,$D$4)</f>
        <v>0</v>
      </c>
      <c r="O55" s="70">
        <f>SUMIFS(Lançamentos!$CQ$5:$CQ$44,Lançamentos!$CN$5:$CN$44,'DRE por Centro de Custo'!$C55,Lançamentos!$CO$5:$CO$44,$D$4)</f>
        <v>0</v>
      </c>
    </row>
    <row r="56" spans="1:15" s="15" customFormat="1" ht="15.75" customHeight="1">
      <c r="A56" s="9"/>
      <c r="B56" s="46" t="str">
        <f>Contas!C49</f>
        <v>11.1.2.8</v>
      </c>
      <c r="C56" s="44">
        <f>VLOOKUP(B56,Contas!$C$4:$D$126,2,FALSE)</f>
        <v>0</v>
      </c>
      <c r="D56" s="70">
        <f>SUMIFS(Lançamentos!$G$5:$G$44,Lançamentos!$D$5:$D$44,'DRE por Centro de Custo'!C56,Lançamentos!$E$5:$E$44,$D$4)</f>
        <v>0</v>
      </c>
      <c r="E56" s="70">
        <f>SUMIFS(Lançamentos!$O$5:$O$44,Lançamentos!$L$5:$L$44,'DRE por Centro de Custo'!$C56,Lançamentos!$M$5:$M$44,$D$4)</f>
        <v>0</v>
      </c>
      <c r="F56" s="70">
        <f>SUMIFS(Lançamentos!$W$5:$W$44,Lançamentos!$T$5:$T$44,'DRE por Centro de Custo'!$C56,Lançamentos!$U$5:$U$44,$D$4)</f>
        <v>0</v>
      </c>
      <c r="G56" s="70">
        <f>SUMIFS(Lançamentos!$AE$5:$AE$44,Lançamentos!$AB$5:$AB$44,'DRE por Centro de Custo'!$C56,Lançamentos!$AC$5:$AC$44,$D$4)</f>
        <v>0</v>
      </c>
      <c r="H56" s="70">
        <f>SUMIFS(Lançamentos!$AM$5:$AM$44,Lançamentos!$AJ$5:$AJ$44,'DRE por Centro de Custo'!$C56,Lançamentos!$AK$5:$AK$44,$D$4)</f>
        <v>0</v>
      </c>
      <c r="I56" s="70">
        <f>SUMIFS(Lançamentos!$AU$5:$AU$44,Lançamentos!$AR$5:$AR$44,'DRE por Centro de Custo'!$C56,Lançamentos!$AS$5:$AS$44,$D$4)</f>
        <v>0</v>
      </c>
      <c r="J56" s="70">
        <f>SUMIFS(Lançamentos!$BC$5:$BC$44,Lançamentos!$AZ$5:$AZ$44,'DRE por Centro de Custo'!$C56,Lançamentos!$BA$5:$BA$44,$D$4)</f>
        <v>0</v>
      </c>
      <c r="K56" s="70">
        <f>SUMIFS(Lançamentos!$BK$5:$BK$44,Lançamentos!$BH$5:$BH$44,'DRE por Centro de Custo'!$C56,Lançamentos!$BI$5:$BI$44,$D$4)</f>
        <v>0</v>
      </c>
      <c r="L56" s="70">
        <f>SUMIFS(Lançamentos!$BS$5:$BS$44,Lançamentos!$BP$5:$BP$44,'DRE por Centro de Custo'!$C56,Lançamentos!$BQ$5:$BQ$44,$D$4)</f>
        <v>0</v>
      </c>
      <c r="M56" s="70">
        <f>SUMIFS(Lançamentos!$CA$5:$CA$44,Lançamentos!$BX$5:$BX$44,'DRE por Centro de Custo'!$C56,Lançamentos!$BY$5:$BY$44,$D$4)</f>
        <v>0</v>
      </c>
      <c r="N56" s="70">
        <f>SUMIFS(Lançamentos!$CI$5:$CI$44,Lançamentos!$CF$5:$CF$44,'DRE por Centro de Custo'!$C56,Lançamentos!$CG$5:$CG$44,$D$4)</f>
        <v>0</v>
      </c>
      <c r="O56" s="70">
        <f>SUMIFS(Lançamentos!$CQ$5:$CQ$44,Lançamentos!$CN$5:$CN$44,'DRE por Centro de Custo'!$C56,Lançamentos!$CO$5:$CO$44,$D$4)</f>
        <v>0</v>
      </c>
    </row>
    <row r="57" spans="1:15" s="15" customFormat="1" ht="15.75" customHeight="1">
      <c r="A57" s="9"/>
      <c r="B57" s="46" t="str">
        <f>Contas!C50</f>
        <v>11.1.2.9</v>
      </c>
      <c r="C57" s="44">
        <f>VLOOKUP(B57,Contas!$C$4:$D$126,2,FALSE)</f>
        <v>0</v>
      </c>
      <c r="D57" s="70">
        <f>SUMIFS(Lançamentos!$G$5:$G$44,Lançamentos!$D$5:$D$44,'DRE por Centro de Custo'!C57,Lançamentos!$E$5:$E$44,$D$4)</f>
        <v>0</v>
      </c>
      <c r="E57" s="70">
        <f>SUMIFS(Lançamentos!$O$5:$O$44,Lançamentos!$L$5:$L$44,'DRE por Centro de Custo'!$C57,Lançamentos!$M$5:$M$44,$D$4)</f>
        <v>0</v>
      </c>
      <c r="F57" s="70">
        <f>SUMIFS(Lançamentos!$W$5:$W$44,Lançamentos!$T$5:$T$44,'DRE por Centro de Custo'!$C57,Lançamentos!$U$5:$U$44,$D$4)</f>
        <v>0</v>
      </c>
      <c r="G57" s="70">
        <f>SUMIFS(Lançamentos!$AE$5:$AE$44,Lançamentos!$AB$5:$AB$44,'DRE por Centro de Custo'!$C57,Lançamentos!$AC$5:$AC$44,$D$4)</f>
        <v>0</v>
      </c>
      <c r="H57" s="70">
        <f>SUMIFS(Lançamentos!$AM$5:$AM$44,Lançamentos!$AJ$5:$AJ$44,'DRE por Centro de Custo'!$C57,Lançamentos!$AK$5:$AK$44,$D$4)</f>
        <v>0</v>
      </c>
      <c r="I57" s="70">
        <f>SUMIFS(Lançamentos!$AU$5:$AU$44,Lançamentos!$AR$5:$AR$44,'DRE por Centro de Custo'!$C57,Lançamentos!$AS$5:$AS$44,$D$4)</f>
        <v>0</v>
      </c>
      <c r="J57" s="70">
        <f>SUMIFS(Lançamentos!$BC$5:$BC$44,Lançamentos!$AZ$5:$AZ$44,'DRE por Centro de Custo'!$C57,Lançamentos!$BA$5:$BA$44,$D$4)</f>
        <v>0</v>
      </c>
      <c r="K57" s="70">
        <f>SUMIFS(Lançamentos!$BK$5:$BK$44,Lançamentos!$BH$5:$BH$44,'DRE por Centro de Custo'!$C57,Lançamentos!$BI$5:$BI$44,$D$4)</f>
        <v>0</v>
      </c>
      <c r="L57" s="70">
        <f>SUMIFS(Lançamentos!$BS$5:$BS$44,Lançamentos!$BP$5:$BP$44,'DRE por Centro de Custo'!$C57,Lançamentos!$BQ$5:$BQ$44,$D$4)</f>
        <v>0</v>
      </c>
      <c r="M57" s="70">
        <f>SUMIFS(Lançamentos!$CA$5:$CA$44,Lançamentos!$BX$5:$BX$44,'DRE por Centro de Custo'!$C57,Lançamentos!$BY$5:$BY$44,$D$4)</f>
        <v>0</v>
      </c>
      <c r="N57" s="70">
        <f>SUMIFS(Lançamentos!$CI$5:$CI$44,Lançamentos!$CF$5:$CF$44,'DRE por Centro de Custo'!$C57,Lançamentos!$CG$5:$CG$44,$D$4)</f>
        <v>0</v>
      </c>
      <c r="O57" s="70">
        <f>SUMIFS(Lançamentos!$CQ$5:$CQ$44,Lançamentos!$CN$5:$CN$44,'DRE por Centro de Custo'!$C57,Lançamentos!$CO$5:$CO$44,$D$4)</f>
        <v>0</v>
      </c>
    </row>
    <row r="58" spans="1:15" s="15" customFormat="1" ht="15.75" customHeight="1">
      <c r="A58" s="9"/>
      <c r="B58" s="46" t="str">
        <f>Contas!C51</f>
        <v>11.1.2.10</v>
      </c>
      <c r="C58" s="44">
        <f>VLOOKUP(B58,Contas!$C$4:$D$126,2,FALSE)</f>
        <v>0</v>
      </c>
      <c r="D58" s="70">
        <f>SUMIFS(Lançamentos!$G$5:$G$44,Lançamentos!$D$5:$D$44,'DRE por Centro de Custo'!C58,Lançamentos!$E$5:$E$44,$D$4)</f>
        <v>0</v>
      </c>
      <c r="E58" s="70">
        <f>SUMIFS(Lançamentos!$O$5:$O$44,Lançamentos!$L$5:$L$44,'DRE por Centro de Custo'!$C58,Lançamentos!$M$5:$M$44,$D$4)</f>
        <v>0</v>
      </c>
      <c r="F58" s="70">
        <f>SUMIFS(Lançamentos!$W$5:$W$44,Lançamentos!$T$5:$T$44,'DRE por Centro de Custo'!$C58,Lançamentos!$U$5:$U$44,$D$4)</f>
        <v>0</v>
      </c>
      <c r="G58" s="70">
        <f>SUMIFS(Lançamentos!$AE$5:$AE$44,Lançamentos!$AB$5:$AB$44,'DRE por Centro de Custo'!$C58,Lançamentos!$AC$5:$AC$44,$D$4)</f>
        <v>0</v>
      </c>
      <c r="H58" s="70">
        <f>SUMIFS(Lançamentos!$AM$5:$AM$44,Lançamentos!$AJ$5:$AJ$44,'DRE por Centro de Custo'!$C58,Lançamentos!$AK$5:$AK$44,$D$4)</f>
        <v>0</v>
      </c>
      <c r="I58" s="70">
        <f>SUMIFS(Lançamentos!$AU$5:$AU$44,Lançamentos!$AR$5:$AR$44,'DRE por Centro de Custo'!$C58,Lançamentos!$AS$5:$AS$44,$D$4)</f>
        <v>0</v>
      </c>
      <c r="J58" s="70">
        <f>SUMIFS(Lançamentos!$BC$5:$BC$44,Lançamentos!$AZ$5:$AZ$44,'DRE por Centro de Custo'!$C58,Lançamentos!$BA$5:$BA$44,$D$4)</f>
        <v>0</v>
      </c>
      <c r="K58" s="70">
        <f>SUMIFS(Lançamentos!$BK$5:$BK$44,Lançamentos!$BH$5:$BH$44,'DRE por Centro de Custo'!$C58,Lançamentos!$BI$5:$BI$44,$D$4)</f>
        <v>0</v>
      </c>
      <c r="L58" s="70">
        <f>SUMIFS(Lançamentos!$BS$5:$BS$44,Lançamentos!$BP$5:$BP$44,'DRE por Centro de Custo'!$C58,Lançamentos!$BQ$5:$BQ$44,$D$4)</f>
        <v>0</v>
      </c>
      <c r="M58" s="70">
        <f>SUMIFS(Lançamentos!$CA$5:$CA$44,Lançamentos!$BX$5:$BX$44,'DRE por Centro de Custo'!$C58,Lançamentos!$BY$5:$BY$44,$D$4)</f>
        <v>0</v>
      </c>
      <c r="N58" s="70">
        <f>SUMIFS(Lançamentos!$CI$5:$CI$44,Lançamentos!$CF$5:$CF$44,'DRE por Centro de Custo'!$C58,Lançamentos!$CG$5:$CG$44,$D$4)</f>
        <v>0</v>
      </c>
      <c r="O58" s="70">
        <f>SUMIFS(Lançamentos!$CQ$5:$CQ$44,Lançamentos!$CN$5:$CN$44,'DRE por Centro de Custo'!$C58,Lançamentos!$CO$5:$CO$44,$D$4)</f>
        <v>0</v>
      </c>
    </row>
    <row r="59" spans="1:15" s="3" customFormat="1" ht="15.75" customHeight="1">
      <c r="B59" s="46">
        <f>Contas!C52</f>
        <v>12</v>
      </c>
      <c r="C59" s="40" t="str">
        <f>VLOOKUP(B59,Contas!$C$4:$D$126,2,FALSE)</f>
        <v>MARGEM TOTAL DE CONTRIBUIÇÃO</v>
      </c>
      <c r="D59" s="67">
        <f t="shared" ref="D59:O59" si="8">D11-D35</f>
        <v>0</v>
      </c>
      <c r="E59" s="67">
        <f t="shared" si="8"/>
        <v>0</v>
      </c>
      <c r="F59" s="67">
        <f t="shared" si="8"/>
        <v>0</v>
      </c>
      <c r="G59" s="67">
        <f t="shared" si="8"/>
        <v>0</v>
      </c>
      <c r="H59" s="67">
        <f t="shared" si="8"/>
        <v>0</v>
      </c>
      <c r="I59" s="67">
        <f t="shared" si="8"/>
        <v>0</v>
      </c>
      <c r="J59" s="67">
        <f t="shared" si="8"/>
        <v>0</v>
      </c>
      <c r="K59" s="67">
        <f t="shared" si="8"/>
        <v>0</v>
      </c>
      <c r="L59" s="67">
        <f t="shared" si="8"/>
        <v>0</v>
      </c>
      <c r="M59" s="67">
        <f t="shared" si="8"/>
        <v>0</v>
      </c>
      <c r="N59" s="67">
        <f t="shared" si="8"/>
        <v>0</v>
      </c>
      <c r="O59" s="67">
        <f t="shared" si="8"/>
        <v>0</v>
      </c>
    </row>
    <row r="60" spans="1:15" s="4" customFormat="1" ht="15.75" customHeight="1">
      <c r="B60" s="46" t="str">
        <f>Contas!C53</f>
        <v>12.1</v>
      </c>
      <c r="C60" s="41" t="str">
        <f>VLOOKUP(B60,Contas!$C$4:$D$126,2,FALSE)</f>
        <v>MARGEM DE CONTRIBUIÇÃO COM VENDAS</v>
      </c>
      <c r="D60" s="68">
        <f t="shared" ref="D60:O60" si="9">D13-D37</f>
        <v>0</v>
      </c>
      <c r="E60" s="68">
        <f t="shared" si="9"/>
        <v>0</v>
      </c>
      <c r="F60" s="68">
        <f t="shared" si="9"/>
        <v>0</v>
      </c>
      <c r="G60" s="68">
        <f t="shared" si="9"/>
        <v>0</v>
      </c>
      <c r="H60" s="68">
        <f t="shared" si="9"/>
        <v>0</v>
      </c>
      <c r="I60" s="68">
        <f t="shared" si="9"/>
        <v>0</v>
      </c>
      <c r="J60" s="68">
        <f t="shared" si="9"/>
        <v>0</v>
      </c>
      <c r="K60" s="68">
        <f t="shared" si="9"/>
        <v>0</v>
      </c>
      <c r="L60" s="68">
        <f t="shared" si="9"/>
        <v>0</v>
      </c>
      <c r="M60" s="68">
        <f t="shared" si="9"/>
        <v>0</v>
      </c>
      <c r="N60" s="68">
        <f t="shared" si="9"/>
        <v>0</v>
      </c>
      <c r="O60" s="68">
        <f t="shared" si="9"/>
        <v>0</v>
      </c>
    </row>
    <row r="61" spans="1:15" s="4" customFormat="1" ht="15.75" customHeight="1">
      <c r="B61" s="46" t="str">
        <f>Contas!C54</f>
        <v>12.2</v>
      </c>
      <c r="C61" s="41" t="str">
        <f>VLOOKUP(B61,Contas!$C$4:$D$126,2,FALSE)</f>
        <v>MARGEM DE CONTRIBUIÇÃO COM PRODUTOS</v>
      </c>
      <c r="D61" s="68">
        <f t="shared" ref="D61:O61" si="10">D24-D48</f>
        <v>0</v>
      </c>
      <c r="E61" s="68">
        <f t="shared" si="10"/>
        <v>0</v>
      </c>
      <c r="F61" s="68">
        <f t="shared" si="10"/>
        <v>0</v>
      </c>
      <c r="G61" s="68">
        <f t="shared" si="10"/>
        <v>0</v>
      </c>
      <c r="H61" s="68">
        <f t="shared" si="10"/>
        <v>0</v>
      </c>
      <c r="I61" s="68">
        <f t="shared" si="10"/>
        <v>0</v>
      </c>
      <c r="J61" s="68">
        <f t="shared" si="10"/>
        <v>0</v>
      </c>
      <c r="K61" s="68">
        <f t="shared" si="10"/>
        <v>0</v>
      </c>
      <c r="L61" s="68">
        <f t="shared" si="10"/>
        <v>0</v>
      </c>
      <c r="M61" s="68">
        <f t="shared" si="10"/>
        <v>0</v>
      </c>
      <c r="N61" s="68">
        <f t="shared" si="10"/>
        <v>0</v>
      </c>
      <c r="O61" s="68">
        <f t="shared" si="10"/>
        <v>0</v>
      </c>
    </row>
    <row r="62" spans="1:15" s="4" customFormat="1" ht="15.75" customHeight="1">
      <c r="B62" s="46">
        <f>Contas!C55</f>
        <v>13</v>
      </c>
      <c r="C62" s="40" t="str">
        <f>VLOOKUP(B62,Contas!$C$4:$D$126,2,FALSE)</f>
        <v>DESPESAS FIXAS</v>
      </c>
      <c r="D62" s="67">
        <f t="shared" ref="D62:O62" si="11">D63</f>
        <v>0</v>
      </c>
      <c r="E62" s="67">
        <f t="shared" si="11"/>
        <v>0</v>
      </c>
      <c r="F62" s="67">
        <f t="shared" si="11"/>
        <v>0</v>
      </c>
      <c r="G62" s="67">
        <f t="shared" si="11"/>
        <v>0</v>
      </c>
      <c r="H62" s="67">
        <f t="shared" si="11"/>
        <v>0</v>
      </c>
      <c r="I62" s="67">
        <f t="shared" si="11"/>
        <v>0</v>
      </c>
      <c r="J62" s="67">
        <f t="shared" si="11"/>
        <v>0</v>
      </c>
      <c r="K62" s="67">
        <f t="shared" si="11"/>
        <v>0</v>
      </c>
      <c r="L62" s="67">
        <f t="shared" si="11"/>
        <v>0</v>
      </c>
      <c r="M62" s="67">
        <f t="shared" si="11"/>
        <v>0</v>
      </c>
      <c r="N62" s="67">
        <f t="shared" si="11"/>
        <v>0</v>
      </c>
      <c r="O62" s="67">
        <f t="shared" si="11"/>
        <v>0</v>
      </c>
    </row>
    <row r="63" spans="1:15" s="18" customFormat="1" ht="15.75" customHeight="1">
      <c r="B63" s="46" t="str">
        <f>Contas!C56</f>
        <v>13.1</v>
      </c>
      <c r="C63" s="41" t="str">
        <f>VLOOKUP(B63,Contas!$C$4:$D$126,2,FALSE)</f>
        <v>DESPESAS INDIRETAS</v>
      </c>
      <c r="D63" s="68">
        <f t="shared" ref="D63:O63" si="12">D64+D75+D86</f>
        <v>0</v>
      </c>
      <c r="E63" s="68">
        <f t="shared" si="12"/>
        <v>0</v>
      </c>
      <c r="F63" s="68">
        <f t="shared" si="12"/>
        <v>0</v>
      </c>
      <c r="G63" s="68">
        <f t="shared" si="12"/>
        <v>0</v>
      </c>
      <c r="H63" s="68">
        <f t="shared" si="12"/>
        <v>0</v>
      </c>
      <c r="I63" s="68">
        <f t="shared" si="12"/>
        <v>0</v>
      </c>
      <c r="J63" s="68">
        <f t="shared" si="12"/>
        <v>0</v>
      </c>
      <c r="K63" s="68">
        <f t="shared" si="12"/>
        <v>0</v>
      </c>
      <c r="L63" s="68">
        <f t="shared" si="12"/>
        <v>0</v>
      </c>
      <c r="M63" s="68">
        <f t="shared" si="12"/>
        <v>0</v>
      </c>
      <c r="N63" s="68">
        <f t="shared" si="12"/>
        <v>0</v>
      </c>
      <c r="O63" s="68">
        <f t="shared" si="12"/>
        <v>0</v>
      </c>
    </row>
    <row r="64" spans="1:15" s="15" customFormat="1" ht="15.75" customHeight="1">
      <c r="A64" s="9"/>
      <c r="B64" s="46" t="str">
        <f>Contas!C57</f>
        <v>13.1.1</v>
      </c>
      <c r="C64" s="42" t="str">
        <f>VLOOKUP(B64,Contas!$C$4:$D$126,2,FALSE)</f>
        <v>DESPESAS COM PESSOAL</v>
      </c>
      <c r="D64" s="69">
        <f t="shared" ref="D64:O64" si="13">SUM(D65:D74)</f>
        <v>0</v>
      </c>
      <c r="E64" s="69">
        <f t="shared" si="13"/>
        <v>0</v>
      </c>
      <c r="F64" s="69">
        <f t="shared" si="13"/>
        <v>0</v>
      </c>
      <c r="G64" s="69">
        <f t="shared" si="13"/>
        <v>0</v>
      </c>
      <c r="H64" s="69">
        <f t="shared" si="13"/>
        <v>0</v>
      </c>
      <c r="I64" s="69">
        <f t="shared" si="13"/>
        <v>0</v>
      </c>
      <c r="J64" s="69">
        <f t="shared" si="13"/>
        <v>0</v>
      </c>
      <c r="K64" s="69">
        <f t="shared" si="13"/>
        <v>0</v>
      </c>
      <c r="L64" s="69">
        <f t="shared" si="13"/>
        <v>0</v>
      </c>
      <c r="M64" s="69">
        <f t="shared" si="13"/>
        <v>0</v>
      </c>
      <c r="N64" s="69">
        <f t="shared" si="13"/>
        <v>0</v>
      </c>
      <c r="O64" s="69">
        <f t="shared" si="13"/>
        <v>0</v>
      </c>
    </row>
    <row r="65" spans="1:15" s="15" customFormat="1" ht="15.75" customHeight="1">
      <c r="A65" s="9"/>
      <c r="B65" s="46" t="str">
        <f>Contas!C58</f>
        <v>13.1.1.1</v>
      </c>
      <c r="C65" s="44">
        <f>VLOOKUP(B65,Contas!$C$4:$D$126,2,FALSE)</f>
        <v>0</v>
      </c>
      <c r="D65" s="70">
        <f>SUMIFS(Lançamentos!$G$5:$G$44,Lançamentos!$D$5:$D$44,'DRE por Centro de Custo'!C65,Lançamentos!$E$5:$E$44,$D$4)</f>
        <v>0</v>
      </c>
      <c r="E65" s="70">
        <f>SUMIFS(Lançamentos!$O$5:$O$44,Lançamentos!$L$5:$L$44,'DRE por Centro de Custo'!$C65,Lançamentos!$M$5:$M$44,$D$4)</f>
        <v>0</v>
      </c>
      <c r="F65" s="70">
        <f>SUMIFS(Lançamentos!$W$5:$W$44,Lançamentos!$T$5:$T$44,'DRE por Centro de Custo'!$C65,Lançamentos!$U$5:$U$44,$D$4)</f>
        <v>0</v>
      </c>
      <c r="G65" s="70">
        <f>SUMIFS(Lançamentos!$AE$5:$AE$44,Lançamentos!$AB$5:$AB$44,'DRE por Centro de Custo'!$C65,Lançamentos!$AC$5:$AC$44,$D$4)</f>
        <v>0</v>
      </c>
      <c r="H65" s="70">
        <f>SUMIFS(Lançamentos!$AM$5:$AM$44,Lançamentos!$AJ$5:$AJ$44,'DRE por Centro de Custo'!$C65,Lançamentos!$AK$5:$AK$44,$D$4)</f>
        <v>0</v>
      </c>
      <c r="I65" s="70">
        <f>SUMIFS(Lançamentos!$AU$5:$AU$44,Lançamentos!$AR$5:$AR$44,'DRE por Centro de Custo'!$C65,Lançamentos!$AS$5:$AS$44,$D$4)</f>
        <v>0</v>
      </c>
      <c r="J65" s="70">
        <f>SUMIFS(Lançamentos!$BC$5:$BC$44,Lançamentos!$AZ$5:$AZ$44,'DRE por Centro de Custo'!$C65,Lançamentos!$BA$5:$BA$44,$D$4)</f>
        <v>0</v>
      </c>
      <c r="K65" s="70">
        <f>SUMIFS(Lançamentos!$BK$5:$BK$44,Lançamentos!$BH$5:$BH$44,'DRE por Centro de Custo'!$C65,Lançamentos!$BI$5:$BI$44,$D$4)</f>
        <v>0</v>
      </c>
      <c r="L65" s="70">
        <f>SUMIFS(Lançamentos!$BS$5:$BS$44,Lançamentos!$BP$5:$BP$44,'DRE por Centro de Custo'!$C65,Lançamentos!$BQ$5:$BQ$44,$D$4)</f>
        <v>0</v>
      </c>
      <c r="M65" s="70">
        <f>SUMIFS(Lançamentos!$CA$5:$CA$44,Lançamentos!$BX$5:$BX$44,'DRE por Centro de Custo'!$C65,Lançamentos!$BY$5:$BY$44,$D$4)</f>
        <v>0</v>
      </c>
      <c r="N65" s="70">
        <f>SUMIFS(Lançamentos!$CI$5:$CI$44,Lançamentos!$CF$5:$CF$44,'DRE por Centro de Custo'!$C65,Lançamentos!$CG$5:$CG$44,$D$4)</f>
        <v>0</v>
      </c>
      <c r="O65" s="70">
        <f>SUMIFS(Lançamentos!$CQ$5:$CQ$44,Lançamentos!$CN$5:$CN$44,'DRE por Centro de Custo'!$C65,Lançamentos!$CO$5:$CO$44,$D$4)</f>
        <v>0</v>
      </c>
    </row>
    <row r="66" spans="1:15" s="15" customFormat="1" ht="15.75" customHeight="1">
      <c r="A66" s="9"/>
      <c r="B66" s="46" t="str">
        <f>Contas!C59</f>
        <v>13.1.1.2</v>
      </c>
      <c r="C66" s="44">
        <f>VLOOKUP(B66,Contas!$C$4:$D$126,2,FALSE)</f>
        <v>0</v>
      </c>
      <c r="D66" s="70">
        <f>SUMIFS(Lançamentos!$G$5:$G$44,Lançamentos!$D$5:$D$44,'DRE por Centro de Custo'!C66,Lançamentos!$E$5:$E$44,$D$4)</f>
        <v>0</v>
      </c>
      <c r="E66" s="70">
        <f>SUMIFS(Lançamentos!$O$5:$O$44,Lançamentos!$L$5:$L$44,'DRE por Centro de Custo'!$C66,Lançamentos!$M$5:$M$44,$D$4)</f>
        <v>0</v>
      </c>
      <c r="F66" s="70">
        <f>SUMIFS(Lançamentos!$W$5:$W$44,Lançamentos!$T$5:$T$44,'DRE por Centro de Custo'!$C66,Lançamentos!$U$5:$U$44,$D$4)</f>
        <v>0</v>
      </c>
      <c r="G66" s="70">
        <f>SUMIFS(Lançamentos!$AE$5:$AE$44,Lançamentos!$AB$5:$AB$44,'DRE por Centro de Custo'!$C66,Lançamentos!$AC$5:$AC$44,$D$4)</f>
        <v>0</v>
      </c>
      <c r="H66" s="70">
        <f>SUMIFS(Lançamentos!$AM$5:$AM$44,Lançamentos!$AJ$5:$AJ$44,'DRE por Centro de Custo'!$C66,Lançamentos!$AK$5:$AK$44,$D$4)</f>
        <v>0</v>
      </c>
      <c r="I66" s="70">
        <f>SUMIFS(Lançamentos!$AU$5:$AU$44,Lançamentos!$AR$5:$AR$44,'DRE por Centro de Custo'!$C66,Lançamentos!$AS$5:$AS$44,$D$4)</f>
        <v>0</v>
      </c>
      <c r="J66" s="70">
        <f>SUMIFS(Lançamentos!$BC$5:$BC$44,Lançamentos!$AZ$5:$AZ$44,'DRE por Centro de Custo'!$C66,Lançamentos!$BA$5:$BA$44,$D$4)</f>
        <v>0</v>
      </c>
      <c r="K66" s="70">
        <f>SUMIFS(Lançamentos!$BK$5:$BK$44,Lançamentos!$BH$5:$BH$44,'DRE por Centro de Custo'!$C66,Lançamentos!$BI$5:$BI$44,$D$4)</f>
        <v>0</v>
      </c>
      <c r="L66" s="70">
        <f>SUMIFS(Lançamentos!$BS$5:$BS$44,Lançamentos!$BP$5:$BP$44,'DRE por Centro de Custo'!$C66,Lançamentos!$BQ$5:$BQ$44,$D$4)</f>
        <v>0</v>
      </c>
      <c r="M66" s="70">
        <f>SUMIFS(Lançamentos!$CA$5:$CA$44,Lançamentos!$BX$5:$BX$44,'DRE por Centro de Custo'!$C66,Lançamentos!$BY$5:$BY$44,$D$4)</f>
        <v>0</v>
      </c>
      <c r="N66" s="70">
        <f>SUMIFS(Lançamentos!$CI$5:$CI$44,Lançamentos!$CF$5:$CF$44,'DRE por Centro de Custo'!$C66,Lançamentos!$CG$5:$CG$44,$D$4)</f>
        <v>0</v>
      </c>
      <c r="O66" s="70">
        <f>SUMIFS(Lançamentos!$CQ$5:$CQ$44,Lançamentos!$CN$5:$CN$44,'DRE por Centro de Custo'!$C66,Lançamentos!$CO$5:$CO$44,$D$4)</f>
        <v>0</v>
      </c>
    </row>
    <row r="67" spans="1:15" s="15" customFormat="1" ht="15.75" customHeight="1">
      <c r="A67" s="9"/>
      <c r="B67" s="46" t="str">
        <f>Contas!C60</f>
        <v>13.1.1.3</v>
      </c>
      <c r="C67" s="44">
        <f>VLOOKUP(B67,Contas!$C$4:$D$126,2,FALSE)</f>
        <v>0</v>
      </c>
      <c r="D67" s="70">
        <f>SUMIFS(Lançamentos!$G$5:$G$44,Lançamentos!$D$5:$D$44,'DRE por Centro de Custo'!C67,Lançamentos!$E$5:$E$44,$D$4)</f>
        <v>0</v>
      </c>
      <c r="E67" s="70">
        <f>SUMIFS(Lançamentos!$O$5:$O$44,Lançamentos!$L$5:$L$44,'DRE por Centro de Custo'!$C67,Lançamentos!$M$5:$M$44,$D$4)</f>
        <v>0</v>
      </c>
      <c r="F67" s="70">
        <f>SUMIFS(Lançamentos!$W$5:$W$44,Lançamentos!$T$5:$T$44,'DRE por Centro de Custo'!$C67,Lançamentos!$U$5:$U$44,$D$4)</f>
        <v>0</v>
      </c>
      <c r="G67" s="70">
        <f>SUMIFS(Lançamentos!$AE$5:$AE$44,Lançamentos!$AB$5:$AB$44,'DRE por Centro de Custo'!$C67,Lançamentos!$AC$5:$AC$44,$D$4)</f>
        <v>0</v>
      </c>
      <c r="H67" s="70">
        <f>SUMIFS(Lançamentos!$AM$5:$AM$44,Lançamentos!$AJ$5:$AJ$44,'DRE por Centro de Custo'!$C67,Lançamentos!$AK$5:$AK$44,$D$4)</f>
        <v>0</v>
      </c>
      <c r="I67" s="70">
        <f>SUMIFS(Lançamentos!$AU$5:$AU$44,Lançamentos!$AR$5:$AR$44,'DRE por Centro de Custo'!$C67,Lançamentos!$AS$5:$AS$44,$D$4)</f>
        <v>0</v>
      </c>
      <c r="J67" s="70">
        <f>SUMIFS(Lançamentos!$BC$5:$BC$44,Lançamentos!$AZ$5:$AZ$44,'DRE por Centro de Custo'!$C67,Lançamentos!$BA$5:$BA$44,$D$4)</f>
        <v>0</v>
      </c>
      <c r="K67" s="70">
        <f>SUMIFS(Lançamentos!$BK$5:$BK$44,Lançamentos!$BH$5:$BH$44,'DRE por Centro de Custo'!$C67,Lançamentos!$BI$5:$BI$44,$D$4)</f>
        <v>0</v>
      </c>
      <c r="L67" s="70">
        <f>SUMIFS(Lançamentos!$BS$5:$BS$44,Lançamentos!$BP$5:$BP$44,'DRE por Centro de Custo'!$C67,Lançamentos!$BQ$5:$BQ$44,$D$4)</f>
        <v>0</v>
      </c>
      <c r="M67" s="70">
        <f>SUMIFS(Lançamentos!$CA$5:$CA$44,Lançamentos!$BX$5:$BX$44,'DRE por Centro de Custo'!$C67,Lançamentos!$BY$5:$BY$44,$D$4)</f>
        <v>0</v>
      </c>
      <c r="N67" s="70">
        <f>SUMIFS(Lançamentos!$CI$5:$CI$44,Lançamentos!$CF$5:$CF$44,'DRE por Centro de Custo'!$C67,Lançamentos!$CG$5:$CG$44,$D$4)</f>
        <v>0</v>
      </c>
      <c r="O67" s="70">
        <f>SUMIFS(Lançamentos!$CQ$5:$CQ$44,Lançamentos!$CN$5:$CN$44,'DRE por Centro de Custo'!$C67,Lançamentos!$CO$5:$CO$44,$D$4)</f>
        <v>0</v>
      </c>
    </row>
    <row r="68" spans="1:15" s="15" customFormat="1" ht="15.75" customHeight="1">
      <c r="A68" s="9"/>
      <c r="B68" s="46" t="str">
        <f>Contas!C61</f>
        <v>13.1.1.4</v>
      </c>
      <c r="C68" s="44">
        <f>VLOOKUP(B68,Contas!$C$4:$D$126,2,FALSE)</f>
        <v>0</v>
      </c>
      <c r="D68" s="70">
        <f>SUMIFS(Lançamentos!$G$5:$G$44,Lançamentos!$D$5:$D$44,'DRE por Centro de Custo'!C68,Lançamentos!$E$5:$E$44,$D$4)</f>
        <v>0</v>
      </c>
      <c r="E68" s="70">
        <f>SUMIFS(Lançamentos!$O$5:$O$44,Lançamentos!$L$5:$L$44,'DRE por Centro de Custo'!$C68,Lançamentos!$M$5:$M$44,$D$4)</f>
        <v>0</v>
      </c>
      <c r="F68" s="70">
        <f>SUMIFS(Lançamentos!$W$5:$W$44,Lançamentos!$T$5:$T$44,'DRE por Centro de Custo'!$C68,Lançamentos!$U$5:$U$44,$D$4)</f>
        <v>0</v>
      </c>
      <c r="G68" s="70">
        <f>SUMIFS(Lançamentos!$AE$5:$AE$44,Lançamentos!$AB$5:$AB$44,'DRE por Centro de Custo'!$C68,Lançamentos!$AC$5:$AC$44,$D$4)</f>
        <v>0</v>
      </c>
      <c r="H68" s="70">
        <f>SUMIFS(Lançamentos!$AM$5:$AM$44,Lançamentos!$AJ$5:$AJ$44,'DRE por Centro de Custo'!$C68,Lançamentos!$AK$5:$AK$44,$D$4)</f>
        <v>0</v>
      </c>
      <c r="I68" s="70">
        <f>SUMIFS(Lançamentos!$AU$5:$AU$44,Lançamentos!$AR$5:$AR$44,'DRE por Centro de Custo'!$C68,Lançamentos!$AS$5:$AS$44,$D$4)</f>
        <v>0</v>
      </c>
      <c r="J68" s="70">
        <f>SUMIFS(Lançamentos!$BC$5:$BC$44,Lançamentos!$AZ$5:$AZ$44,'DRE por Centro de Custo'!$C68,Lançamentos!$BA$5:$BA$44,$D$4)</f>
        <v>0</v>
      </c>
      <c r="K68" s="70">
        <f>SUMIFS(Lançamentos!$BK$5:$BK$44,Lançamentos!$BH$5:$BH$44,'DRE por Centro de Custo'!$C68,Lançamentos!$BI$5:$BI$44,$D$4)</f>
        <v>0</v>
      </c>
      <c r="L68" s="70">
        <f>SUMIFS(Lançamentos!$BS$5:$BS$44,Lançamentos!$BP$5:$BP$44,'DRE por Centro de Custo'!$C68,Lançamentos!$BQ$5:$BQ$44,$D$4)</f>
        <v>0</v>
      </c>
      <c r="M68" s="70">
        <f>SUMIFS(Lançamentos!$CA$5:$CA$44,Lançamentos!$BX$5:$BX$44,'DRE por Centro de Custo'!$C68,Lançamentos!$BY$5:$BY$44,$D$4)</f>
        <v>0</v>
      </c>
      <c r="N68" s="70">
        <f>SUMIFS(Lançamentos!$CI$5:$CI$44,Lançamentos!$CF$5:$CF$44,'DRE por Centro de Custo'!$C68,Lançamentos!$CG$5:$CG$44,$D$4)</f>
        <v>0</v>
      </c>
      <c r="O68" s="70">
        <f>SUMIFS(Lançamentos!$CQ$5:$CQ$44,Lançamentos!$CN$5:$CN$44,'DRE por Centro de Custo'!$C68,Lançamentos!$CO$5:$CO$44,$D$4)</f>
        <v>0</v>
      </c>
    </row>
    <row r="69" spans="1:15" s="15" customFormat="1" ht="15.75" customHeight="1">
      <c r="A69" s="9"/>
      <c r="B69" s="46" t="str">
        <f>Contas!C62</f>
        <v>13.1.1.5</v>
      </c>
      <c r="C69" s="44">
        <f>VLOOKUP(B69,Contas!$C$4:$D$126,2,FALSE)</f>
        <v>0</v>
      </c>
      <c r="D69" s="70">
        <f>SUMIFS(Lançamentos!$G$5:$G$44,Lançamentos!$D$5:$D$44,'DRE por Centro de Custo'!C69,Lançamentos!$E$5:$E$44,$D$4)</f>
        <v>0</v>
      </c>
      <c r="E69" s="70">
        <f>SUMIFS(Lançamentos!$O$5:$O$44,Lançamentos!$L$5:$L$44,'DRE por Centro de Custo'!$C69,Lançamentos!$M$5:$M$44,$D$4)</f>
        <v>0</v>
      </c>
      <c r="F69" s="70">
        <f>SUMIFS(Lançamentos!$W$5:$W$44,Lançamentos!$T$5:$T$44,'DRE por Centro de Custo'!$C69,Lançamentos!$U$5:$U$44,$D$4)</f>
        <v>0</v>
      </c>
      <c r="G69" s="70">
        <f>SUMIFS(Lançamentos!$AE$5:$AE$44,Lançamentos!$AB$5:$AB$44,'DRE por Centro de Custo'!$C69,Lançamentos!$AC$5:$AC$44,$D$4)</f>
        <v>0</v>
      </c>
      <c r="H69" s="70">
        <f>SUMIFS(Lançamentos!$AM$5:$AM$44,Lançamentos!$AJ$5:$AJ$44,'DRE por Centro de Custo'!$C69,Lançamentos!$AK$5:$AK$44,$D$4)</f>
        <v>0</v>
      </c>
      <c r="I69" s="70">
        <f>SUMIFS(Lançamentos!$AU$5:$AU$44,Lançamentos!$AR$5:$AR$44,'DRE por Centro de Custo'!$C69,Lançamentos!$AS$5:$AS$44,$D$4)</f>
        <v>0</v>
      </c>
      <c r="J69" s="70">
        <f>SUMIFS(Lançamentos!$BC$5:$BC$44,Lançamentos!$AZ$5:$AZ$44,'DRE por Centro de Custo'!$C69,Lançamentos!$BA$5:$BA$44,$D$4)</f>
        <v>0</v>
      </c>
      <c r="K69" s="70">
        <f>SUMIFS(Lançamentos!$BK$5:$BK$44,Lançamentos!$BH$5:$BH$44,'DRE por Centro de Custo'!$C69,Lançamentos!$BI$5:$BI$44,$D$4)</f>
        <v>0</v>
      </c>
      <c r="L69" s="70">
        <f>SUMIFS(Lançamentos!$BS$5:$BS$44,Lançamentos!$BP$5:$BP$44,'DRE por Centro de Custo'!$C69,Lançamentos!$BQ$5:$BQ$44,$D$4)</f>
        <v>0</v>
      </c>
      <c r="M69" s="70">
        <f>SUMIFS(Lançamentos!$CA$5:$CA$44,Lançamentos!$BX$5:$BX$44,'DRE por Centro de Custo'!$C69,Lançamentos!$BY$5:$BY$44,$D$4)</f>
        <v>0</v>
      </c>
      <c r="N69" s="70">
        <f>SUMIFS(Lançamentos!$CI$5:$CI$44,Lançamentos!$CF$5:$CF$44,'DRE por Centro de Custo'!$C69,Lançamentos!$CG$5:$CG$44,$D$4)</f>
        <v>0</v>
      </c>
      <c r="O69" s="70">
        <f>SUMIFS(Lançamentos!$CQ$5:$CQ$44,Lançamentos!$CN$5:$CN$44,'DRE por Centro de Custo'!$C69,Lançamentos!$CO$5:$CO$44,$D$4)</f>
        <v>0</v>
      </c>
    </row>
    <row r="70" spans="1:15" s="15" customFormat="1" ht="15.75" customHeight="1">
      <c r="A70" s="9"/>
      <c r="B70" s="46" t="str">
        <f>Contas!C63</f>
        <v>13.1.1.6</v>
      </c>
      <c r="C70" s="44">
        <f>VLOOKUP(B70,Contas!$C$4:$D$126,2,FALSE)</f>
        <v>0</v>
      </c>
      <c r="D70" s="70">
        <f>SUMIFS(Lançamentos!$G$5:$G$44,Lançamentos!$D$5:$D$44,'DRE por Centro de Custo'!C70,Lançamentos!$E$5:$E$44,$D$4)</f>
        <v>0</v>
      </c>
      <c r="E70" s="70">
        <f>SUMIFS(Lançamentos!$O$5:$O$44,Lançamentos!$L$5:$L$44,'DRE por Centro de Custo'!$C70,Lançamentos!$M$5:$M$44,$D$4)</f>
        <v>0</v>
      </c>
      <c r="F70" s="70">
        <f>SUMIFS(Lançamentos!$W$5:$W$44,Lançamentos!$T$5:$T$44,'DRE por Centro de Custo'!$C70,Lançamentos!$U$5:$U$44,$D$4)</f>
        <v>0</v>
      </c>
      <c r="G70" s="70">
        <f>SUMIFS(Lançamentos!$AE$5:$AE$44,Lançamentos!$AB$5:$AB$44,'DRE por Centro de Custo'!$C70,Lançamentos!$AC$5:$AC$44,$D$4)</f>
        <v>0</v>
      </c>
      <c r="H70" s="70">
        <f>SUMIFS(Lançamentos!$AM$5:$AM$44,Lançamentos!$AJ$5:$AJ$44,'DRE por Centro de Custo'!$C70,Lançamentos!$AK$5:$AK$44,$D$4)</f>
        <v>0</v>
      </c>
      <c r="I70" s="70">
        <f>SUMIFS(Lançamentos!$AU$5:$AU$44,Lançamentos!$AR$5:$AR$44,'DRE por Centro de Custo'!$C70,Lançamentos!$AS$5:$AS$44,$D$4)</f>
        <v>0</v>
      </c>
      <c r="J70" s="70">
        <f>SUMIFS(Lançamentos!$BC$5:$BC$44,Lançamentos!$AZ$5:$AZ$44,'DRE por Centro de Custo'!$C70,Lançamentos!$BA$5:$BA$44,$D$4)</f>
        <v>0</v>
      </c>
      <c r="K70" s="70">
        <f>SUMIFS(Lançamentos!$BK$5:$BK$44,Lançamentos!$BH$5:$BH$44,'DRE por Centro de Custo'!$C70,Lançamentos!$BI$5:$BI$44,$D$4)</f>
        <v>0</v>
      </c>
      <c r="L70" s="70">
        <f>SUMIFS(Lançamentos!$BS$5:$BS$44,Lançamentos!$BP$5:$BP$44,'DRE por Centro de Custo'!$C70,Lançamentos!$BQ$5:$BQ$44,$D$4)</f>
        <v>0</v>
      </c>
      <c r="M70" s="70">
        <f>SUMIFS(Lançamentos!$CA$5:$CA$44,Lançamentos!$BX$5:$BX$44,'DRE por Centro de Custo'!$C70,Lançamentos!$BY$5:$BY$44,$D$4)</f>
        <v>0</v>
      </c>
      <c r="N70" s="70">
        <f>SUMIFS(Lançamentos!$CI$5:$CI$44,Lançamentos!$CF$5:$CF$44,'DRE por Centro de Custo'!$C70,Lançamentos!$CG$5:$CG$44,$D$4)</f>
        <v>0</v>
      </c>
      <c r="O70" s="70">
        <f>SUMIFS(Lançamentos!$CQ$5:$CQ$44,Lançamentos!$CN$5:$CN$44,'DRE por Centro de Custo'!$C70,Lançamentos!$CO$5:$CO$44,$D$4)</f>
        <v>0</v>
      </c>
    </row>
    <row r="71" spans="1:15" s="15" customFormat="1" ht="15.75" customHeight="1">
      <c r="A71" s="9"/>
      <c r="B71" s="46" t="str">
        <f>Contas!C64</f>
        <v>13.1.1.7</v>
      </c>
      <c r="C71" s="44">
        <f>VLOOKUP(B71,Contas!$C$4:$D$126,2,FALSE)</f>
        <v>0</v>
      </c>
      <c r="D71" s="70">
        <f>SUMIFS(Lançamentos!$G$5:$G$44,Lançamentos!$D$5:$D$44,'DRE por Centro de Custo'!C71,Lançamentos!$E$5:$E$44,$D$4)</f>
        <v>0</v>
      </c>
      <c r="E71" s="70">
        <f>SUMIFS(Lançamentos!$O$5:$O$44,Lançamentos!$L$5:$L$44,'DRE por Centro de Custo'!$C71,Lançamentos!$M$5:$M$44,$D$4)</f>
        <v>0</v>
      </c>
      <c r="F71" s="70">
        <f>SUMIFS(Lançamentos!$W$5:$W$44,Lançamentos!$T$5:$T$44,'DRE por Centro de Custo'!$C71,Lançamentos!$U$5:$U$44,$D$4)</f>
        <v>0</v>
      </c>
      <c r="G71" s="70">
        <f>SUMIFS(Lançamentos!$AE$5:$AE$44,Lançamentos!$AB$5:$AB$44,'DRE por Centro de Custo'!$C71,Lançamentos!$AC$5:$AC$44,$D$4)</f>
        <v>0</v>
      </c>
      <c r="H71" s="70">
        <f>SUMIFS(Lançamentos!$AM$5:$AM$44,Lançamentos!$AJ$5:$AJ$44,'DRE por Centro de Custo'!$C71,Lançamentos!$AK$5:$AK$44,$D$4)</f>
        <v>0</v>
      </c>
      <c r="I71" s="70">
        <f>SUMIFS(Lançamentos!$AU$5:$AU$44,Lançamentos!$AR$5:$AR$44,'DRE por Centro de Custo'!$C71,Lançamentos!$AS$5:$AS$44,$D$4)</f>
        <v>0</v>
      </c>
      <c r="J71" s="70">
        <f>SUMIFS(Lançamentos!$BC$5:$BC$44,Lançamentos!$AZ$5:$AZ$44,'DRE por Centro de Custo'!$C71,Lançamentos!$BA$5:$BA$44,$D$4)</f>
        <v>0</v>
      </c>
      <c r="K71" s="70">
        <f>SUMIFS(Lançamentos!$BK$5:$BK$44,Lançamentos!$BH$5:$BH$44,'DRE por Centro de Custo'!$C71,Lançamentos!$BI$5:$BI$44,$D$4)</f>
        <v>0</v>
      </c>
      <c r="L71" s="70">
        <f>SUMIFS(Lançamentos!$BS$5:$BS$44,Lançamentos!$BP$5:$BP$44,'DRE por Centro de Custo'!$C71,Lançamentos!$BQ$5:$BQ$44,$D$4)</f>
        <v>0</v>
      </c>
      <c r="M71" s="70">
        <f>SUMIFS(Lançamentos!$CA$5:$CA$44,Lançamentos!$BX$5:$BX$44,'DRE por Centro de Custo'!$C71,Lançamentos!$BY$5:$BY$44,$D$4)</f>
        <v>0</v>
      </c>
      <c r="N71" s="70">
        <f>SUMIFS(Lançamentos!$CI$5:$CI$44,Lançamentos!$CF$5:$CF$44,'DRE por Centro de Custo'!$C71,Lançamentos!$CG$5:$CG$44,$D$4)</f>
        <v>0</v>
      </c>
      <c r="O71" s="70">
        <f>SUMIFS(Lançamentos!$CQ$5:$CQ$44,Lançamentos!$CN$5:$CN$44,'DRE por Centro de Custo'!$C71,Lançamentos!$CO$5:$CO$44,$D$4)</f>
        <v>0</v>
      </c>
    </row>
    <row r="72" spans="1:15" s="15" customFormat="1" ht="15.75" customHeight="1">
      <c r="A72" s="9"/>
      <c r="B72" s="46" t="str">
        <f>Contas!C65</f>
        <v>13.1.1.8</v>
      </c>
      <c r="C72" s="44">
        <f>VLOOKUP(B72,Contas!$C$4:$D$126,2,FALSE)</f>
        <v>0</v>
      </c>
      <c r="D72" s="70">
        <f>SUMIFS(Lançamentos!$G$5:$G$44,Lançamentos!$D$5:$D$44,'DRE por Centro de Custo'!C72,Lançamentos!$E$5:$E$44,$D$4)</f>
        <v>0</v>
      </c>
      <c r="E72" s="70">
        <f>SUMIFS(Lançamentos!$O$5:$O$44,Lançamentos!$L$5:$L$44,'DRE por Centro de Custo'!$C72,Lançamentos!$M$5:$M$44,$D$4)</f>
        <v>0</v>
      </c>
      <c r="F72" s="70">
        <f>SUMIFS(Lançamentos!$W$5:$W$44,Lançamentos!$T$5:$T$44,'DRE por Centro de Custo'!$C72,Lançamentos!$U$5:$U$44,$D$4)</f>
        <v>0</v>
      </c>
      <c r="G72" s="70">
        <f>SUMIFS(Lançamentos!$AE$5:$AE$44,Lançamentos!$AB$5:$AB$44,'DRE por Centro de Custo'!$C72,Lançamentos!$AC$5:$AC$44,$D$4)</f>
        <v>0</v>
      </c>
      <c r="H72" s="70">
        <f>SUMIFS(Lançamentos!$AM$5:$AM$44,Lançamentos!$AJ$5:$AJ$44,'DRE por Centro de Custo'!$C72,Lançamentos!$AK$5:$AK$44,$D$4)</f>
        <v>0</v>
      </c>
      <c r="I72" s="70">
        <f>SUMIFS(Lançamentos!$AU$5:$AU$44,Lançamentos!$AR$5:$AR$44,'DRE por Centro de Custo'!$C72,Lançamentos!$AS$5:$AS$44,$D$4)</f>
        <v>0</v>
      </c>
      <c r="J72" s="70">
        <f>SUMIFS(Lançamentos!$BC$5:$BC$44,Lançamentos!$AZ$5:$AZ$44,'DRE por Centro de Custo'!$C72,Lançamentos!$BA$5:$BA$44,$D$4)</f>
        <v>0</v>
      </c>
      <c r="K72" s="70">
        <f>SUMIFS(Lançamentos!$BK$5:$BK$44,Lançamentos!$BH$5:$BH$44,'DRE por Centro de Custo'!$C72,Lançamentos!$BI$5:$BI$44,$D$4)</f>
        <v>0</v>
      </c>
      <c r="L72" s="70">
        <f>SUMIFS(Lançamentos!$BS$5:$BS$44,Lançamentos!$BP$5:$BP$44,'DRE por Centro de Custo'!$C72,Lançamentos!$BQ$5:$BQ$44,$D$4)</f>
        <v>0</v>
      </c>
      <c r="M72" s="70">
        <f>SUMIFS(Lançamentos!$CA$5:$CA$44,Lançamentos!$BX$5:$BX$44,'DRE por Centro de Custo'!$C72,Lançamentos!$BY$5:$BY$44,$D$4)</f>
        <v>0</v>
      </c>
      <c r="N72" s="70">
        <f>SUMIFS(Lançamentos!$CI$5:$CI$44,Lançamentos!$CF$5:$CF$44,'DRE por Centro de Custo'!$C72,Lançamentos!$CG$5:$CG$44,$D$4)</f>
        <v>0</v>
      </c>
      <c r="O72" s="70">
        <f>SUMIFS(Lançamentos!$CQ$5:$CQ$44,Lançamentos!$CN$5:$CN$44,'DRE por Centro de Custo'!$C72,Lançamentos!$CO$5:$CO$44,$D$4)</f>
        <v>0</v>
      </c>
    </row>
    <row r="73" spans="1:15" s="3" customFormat="1" ht="15.75" customHeight="1">
      <c r="B73" s="46" t="str">
        <f>Contas!C66</f>
        <v>13.1.1.9</v>
      </c>
      <c r="C73" s="44">
        <f>VLOOKUP(B73,Contas!$C$4:$D$126,2,FALSE)</f>
        <v>0</v>
      </c>
      <c r="D73" s="70">
        <f>SUMIFS(Lançamentos!$G$5:$G$44,Lançamentos!$D$5:$D$44,'DRE por Centro de Custo'!C73,Lançamentos!$E$5:$E$44,$D$4)</f>
        <v>0</v>
      </c>
      <c r="E73" s="70">
        <f>SUMIFS(Lançamentos!$O$5:$O$44,Lançamentos!$L$5:$L$44,'DRE por Centro de Custo'!$C73,Lançamentos!$M$5:$M$44,$D$4)</f>
        <v>0</v>
      </c>
      <c r="F73" s="70">
        <f>SUMIFS(Lançamentos!$W$5:$W$44,Lançamentos!$T$5:$T$44,'DRE por Centro de Custo'!$C73,Lançamentos!$U$5:$U$44,$D$4)</f>
        <v>0</v>
      </c>
      <c r="G73" s="70">
        <f>SUMIFS(Lançamentos!$AE$5:$AE$44,Lançamentos!$AB$5:$AB$44,'DRE por Centro de Custo'!$C73,Lançamentos!$AC$5:$AC$44,$D$4)</f>
        <v>0</v>
      </c>
      <c r="H73" s="70">
        <f>SUMIFS(Lançamentos!$AM$5:$AM$44,Lançamentos!$AJ$5:$AJ$44,'DRE por Centro de Custo'!$C73,Lançamentos!$AK$5:$AK$44,$D$4)</f>
        <v>0</v>
      </c>
      <c r="I73" s="70">
        <f>SUMIFS(Lançamentos!$AU$5:$AU$44,Lançamentos!$AR$5:$AR$44,'DRE por Centro de Custo'!$C73,Lançamentos!$AS$5:$AS$44,$D$4)</f>
        <v>0</v>
      </c>
      <c r="J73" s="70">
        <f>SUMIFS(Lançamentos!$BC$5:$BC$44,Lançamentos!$AZ$5:$AZ$44,'DRE por Centro de Custo'!$C73,Lançamentos!$BA$5:$BA$44,$D$4)</f>
        <v>0</v>
      </c>
      <c r="K73" s="70">
        <f>SUMIFS(Lançamentos!$BK$5:$BK$44,Lançamentos!$BH$5:$BH$44,'DRE por Centro de Custo'!$C73,Lançamentos!$BI$5:$BI$44,$D$4)</f>
        <v>0</v>
      </c>
      <c r="L73" s="70">
        <f>SUMIFS(Lançamentos!$BS$5:$BS$44,Lançamentos!$BP$5:$BP$44,'DRE por Centro de Custo'!$C73,Lançamentos!$BQ$5:$BQ$44,$D$4)</f>
        <v>0</v>
      </c>
      <c r="M73" s="70">
        <f>SUMIFS(Lançamentos!$CA$5:$CA$44,Lançamentos!$BX$5:$BX$44,'DRE por Centro de Custo'!$C73,Lançamentos!$BY$5:$BY$44,$D$4)</f>
        <v>0</v>
      </c>
      <c r="N73" s="70">
        <f>SUMIFS(Lançamentos!$CI$5:$CI$44,Lançamentos!$CF$5:$CF$44,'DRE por Centro de Custo'!$C73,Lançamentos!$CG$5:$CG$44,$D$4)</f>
        <v>0</v>
      </c>
      <c r="O73" s="70">
        <f>SUMIFS(Lançamentos!$CQ$5:$CQ$44,Lançamentos!$CN$5:$CN$44,'DRE por Centro de Custo'!$C73,Lançamentos!$CO$5:$CO$44,$D$4)</f>
        <v>0</v>
      </c>
    </row>
    <row r="74" spans="1:15" s="4" customFormat="1" ht="15.75" customHeight="1">
      <c r="B74" s="46" t="str">
        <f>Contas!C67</f>
        <v>13.1.1.10</v>
      </c>
      <c r="C74" s="44">
        <f>VLOOKUP(B74,Contas!$C$4:$D$126,2,FALSE)</f>
        <v>0</v>
      </c>
      <c r="D74" s="70">
        <f>SUMIFS(Lançamentos!$G$5:$G$44,Lançamentos!$D$5:$D$44,'DRE por Centro de Custo'!C74,Lançamentos!$E$5:$E$44,$D$4)</f>
        <v>0</v>
      </c>
      <c r="E74" s="70">
        <f>SUMIFS(Lançamentos!$O$5:$O$44,Lançamentos!$L$5:$L$44,'DRE por Centro de Custo'!$C74,Lançamentos!$M$5:$M$44,$D$4)</f>
        <v>0</v>
      </c>
      <c r="F74" s="70">
        <f>SUMIFS(Lançamentos!$W$5:$W$44,Lançamentos!$T$5:$T$44,'DRE por Centro de Custo'!$C74,Lançamentos!$U$5:$U$44,$D$4)</f>
        <v>0</v>
      </c>
      <c r="G74" s="70">
        <f>SUMIFS(Lançamentos!$AE$5:$AE$44,Lançamentos!$AB$5:$AB$44,'DRE por Centro de Custo'!$C74,Lançamentos!$AC$5:$AC$44,$D$4)</f>
        <v>0</v>
      </c>
      <c r="H74" s="70">
        <f>SUMIFS(Lançamentos!$AM$5:$AM$44,Lançamentos!$AJ$5:$AJ$44,'DRE por Centro de Custo'!$C74,Lançamentos!$AK$5:$AK$44,$D$4)</f>
        <v>0</v>
      </c>
      <c r="I74" s="70">
        <f>SUMIFS(Lançamentos!$AU$5:$AU$44,Lançamentos!$AR$5:$AR$44,'DRE por Centro de Custo'!$C74,Lançamentos!$AS$5:$AS$44,$D$4)</f>
        <v>0</v>
      </c>
      <c r="J74" s="70">
        <f>SUMIFS(Lançamentos!$BC$5:$BC$44,Lançamentos!$AZ$5:$AZ$44,'DRE por Centro de Custo'!$C74,Lançamentos!$BA$5:$BA$44,$D$4)</f>
        <v>0</v>
      </c>
      <c r="K74" s="70">
        <f>SUMIFS(Lançamentos!$BK$5:$BK$44,Lançamentos!$BH$5:$BH$44,'DRE por Centro de Custo'!$C74,Lançamentos!$BI$5:$BI$44,$D$4)</f>
        <v>0</v>
      </c>
      <c r="L74" s="70">
        <f>SUMIFS(Lançamentos!$BS$5:$BS$44,Lançamentos!$BP$5:$BP$44,'DRE por Centro de Custo'!$C74,Lançamentos!$BQ$5:$BQ$44,$D$4)</f>
        <v>0</v>
      </c>
      <c r="M74" s="70">
        <f>SUMIFS(Lançamentos!$CA$5:$CA$44,Lançamentos!$BX$5:$BX$44,'DRE por Centro de Custo'!$C74,Lançamentos!$BY$5:$BY$44,$D$4)</f>
        <v>0</v>
      </c>
      <c r="N74" s="70">
        <f>SUMIFS(Lançamentos!$CI$5:$CI$44,Lançamentos!$CF$5:$CF$44,'DRE por Centro de Custo'!$C74,Lançamentos!$CG$5:$CG$44,$D$4)</f>
        <v>0</v>
      </c>
      <c r="O74" s="70">
        <f>SUMIFS(Lançamentos!$CQ$5:$CQ$44,Lançamentos!$CN$5:$CN$44,'DRE por Centro de Custo'!$C74,Lançamentos!$CO$5:$CO$44,$D$4)</f>
        <v>0</v>
      </c>
    </row>
    <row r="75" spans="1:15" s="18" customFormat="1" ht="15.75" customHeight="1">
      <c r="B75" s="46" t="str">
        <f>Contas!C68</f>
        <v>13.1.2</v>
      </c>
      <c r="C75" s="42" t="str">
        <f>VLOOKUP(B75,Contas!$C$4:$D$126,2,FALSE)</f>
        <v>DESPESAS OPERACIONAIS</v>
      </c>
      <c r="D75" s="69">
        <f t="shared" ref="D75:O75" si="14">SUM(D76:D85)</f>
        <v>0</v>
      </c>
      <c r="E75" s="69">
        <f t="shared" si="14"/>
        <v>0</v>
      </c>
      <c r="F75" s="69">
        <f t="shared" si="14"/>
        <v>0</v>
      </c>
      <c r="G75" s="69">
        <f t="shared" si="14"/>
        <v>0</v>
      </c>
      <c r="H75" s="69">
        <f t="shared" si="14"/>
        <v>0</v>
      </c>
      <c r="I75" s="69">
        <f t="shared" si="14"/>
        <v>0</v>
      </c>
      <c r="J75" s="69">
        <f t="shared" si="14"/>
        <v>0</v>
      </c>
      <c r="K75" s="69">
        <f t="shared" si="14"/>
        <v>0</v>
      </c>
      <c r="L75" s="69">
        <f t="shared" si="14"/>
        <v>0</v>
      </c>
      <c r="M75" s="69">
        <f t="shared" si="14"/>
        <v>0</v>
      </c>
      <c r="N75" s="69">
        <f t="shared" si="14"/>
        <v>0</v>
      </c>
      <c r="O75" s="69">
        <f t="shared" si="14"/>
        <v>0</v>
      </c>
    </row>
    <row r="76" spans="1:15" s="4" customFormat="1" ht="15.75" customHeight="1">
      <c r="B76" s="46" t="str">
        <f>Contas!C69</f>
        <v>13.1.2.1</v>
      </c>
      <c r="C76" s="44">
        <f>VLOOKUP(B76,Contas!$C$4:$D$126,2,FALSE)</f>
        <v>0</v>
      </c>
      <c r="D76" s="70">
        <f>SUMIFS(Lançamentos!$G$5:$G$44,Lançamentos!$D$5:$D$44,'DRE por Centro de Custo'!C76,Lançamentos!$E$5:$E$44,$D$4)</f>
        <v>0</v>
      </c>
      <c r="E76" s="70">
        <f>SUMIFS(Lançamentos!$O$5:$O$44,Lançamentos!$L$5:$L$44,'DRE por Centro de Custo'!$C76,Lançamentos!$M$5:$M$44,$D$4)</f>
        <v>0</v>
      </c>
      <c r="F76" s="70">
        <f>SUMIFS(Lançamentos!$W$5:$W$44,Lançamentos!$T$5:$T$44,'DRE por Centro de Custo'!$C76,Lançamentos!$U$5:$U$44,$D$4)</f>
        <v>0</v>
      </c>
      <c r="G76" s="70">
        <f>SUMIFS(Lançamentos!$AE$5:$AE$44,Lançamentos!$AB$5:$AB$44,'DRE por Centro de Custo'!$C76,Lançamentos!$AC$5:$AC$44,$D$4)</f>
        <v>0</v>
      </c>
      <c r="H76" s="70">
        <f>SUMIFS(Lançamentos!$AM$5:$AM$44,Lançamentos!$AJ$5:$AJ$44,'DRE por Centro de Custo'!$C76,Lançamentos!$AK$5:$AK$44,$D$4)</f>
        <v>0</v>
      </c>
      <c r="I76" s="70">
        <f>SUMIFS(Lançamentos!$AU$5:$AU$44,Lançamentos!$AR$5:$AR$44,'DRE por Centro de Custo'!$C76,Lançamentos!$AS$5:$AS$44,$D$4)</f>
        <v>0</v>
      </c>
      <c r="J76" s="70">
        <f>SUMIFS(Lançamentos!$BC$5:$BC$44,Lançamentos!$AZ$5:$AZ$44,'DRE por Centro de Custo'!$C76,Lançamentos!$BA$5:$BA$44,$D$4)</f>
        <v>0</v>
      </c>
      <c r="K76" s="70">
        <f>SUMIFS(Lançamentos!$BK$5:$BK$44,Lançamentos!$BH$5:$BH$44,'DRE por Centro de Custo'!$C76,Lançamentos!$BI$5:$BI$44,$D$4)</f>
        <v>0</v>
      </c>
      <c r="L76" s="70">
        <f>SUMIFS(Lançamentos!$BS$5:$BS$44,Lançamentos!$BP$5:$BP$44,'DRE por Centro de Custo'!$C76,Lançamentos!$BQ$5:$BQ$44,$D$4)</f>
        <v>0</v>
      </c>
      <c r="M76" s="70">
        <f>SUMIFS(Lançamentos!$CA$5:$CA$44,Lançamentos!$BX$5:$BX$44,'DRE por Centro de Custo'!$C76,Lançamentos!$BY$5:$BY$44,$D$4)</f>
        <v>0</v>
      </c>
      <c r="N76" s="70">
        <f>SUMIFS(Lançamentos!$CI$5:$CI$44,Lançamentos!$CF$5:$CF$44,'DRE por Centro de Custo'!$C76,Lançamentos!$CG$5:$CG$44,$D$4)</f>
        <v>0</v>
      </c>
      <c r="O76" s="70">
        <f>SUMIFS(Lançamentos!$CQ$5:$CQ$44,Lançamentos!$CN$5:$CN$44,'DRE por Centro de Custo'!$C76,Lançamentos!$CO$5:$CO$44,$D$4)</f>
        <v>0</v>
      </c>
    </row>
    <row r="77" spans="1:15" s="4" customFormat="1" ht="15.75" customHeight="1">
      <c r="B77" s="46" t="str">
        <f>Contas!C70</f>
        <v>13.1.2.2</v>
      </c>
      <c r="C77" s="44">
        <f>VLOOKUP(B77,Contas!$C$4:$D$126,2,FALSE)</f>
        <v>0</v>
      </c>
      <c r="D77" s="70">
        <f>SUMIFS(Lançamentos!$G$5:$G$44,Lançamentos!$D$5:$D$44,'DRE por Centro de Custo'!C77,Lançamentos!$E$5:$E$44,$D$4)</f>
        <v>0</v>
      </c>
      <c r="E77" s="70">
        <f>SUMIFS(Lançamentos!$O$5:$O$44,Lançamentos!$L$5:$L$44,'DRE por Centro de Custo'!$C77,Lançamentos!$M$5:$M$44,$D$4)</f>
        <v>0</v>
      </c>
      <c r="F77" s="70">
        <f>SUMIFS(Lançamentos!$W$5:$W$44,Lançamentos!$T$5:$T$44,'DRE por Centro de Custo'!$C77,Lançamentos!$U$5:$U$44,$D$4)</f>
        <v>0</v>
      </c>
      <c r="G77" s="70">
        <f>SUMIFS(Lançamentos!$AE$5:$AE$44,Lançamentos!$AB$5:$AB$44,'DRE por Centro de Custo'!$C77,Lançamentos!$AC$5:$AC$44,$D$4)</f>
        <v>0</v>
      </c>
      <c r="H77" s="70">
        <f>SUMIFS(Lançamentos!$AM$5:$AM$44,Lançamentos!$AJ$5:$AJ$44,'DRE por Centro de Custo'!$C77,Lançamentos!$AK$5:$AK$44,$D$4)</f>
        <v>0</v>
      </c>
      <c r="I77" s="70">
        <f>SUMIFS(Lançamentos!$AU$5:$AU$44,Lançamentos!$AR$5:$AR$44,'DRE por Centro de Custo'!$C77,Lançamentos!$AS$5:$AS$44,$D$4)</f>
        <v>0</v>
      </c>
      <c r="J77" s="70">
        <f>SUMIFS(Lançamentos!$BC$5:$BC$44,Lançamentos!$AZ$5:$AZ$44,'DRE por Centro de Custo'!$C77,Lançamentos!$BA$5:$BA$44,$D$4)</f>
        <v>0</v>
      </c>
      <c r="K77" s="70">
        <f>SUMIFS(Lançamentos!$BK$5:$BK$44,Lançamentos!$BH$5:$BH$44,'DRE por Centro de Custo'!$C77,Lançamentos!$BI$5:$BI$44,$D$4)</f>
        <v>0</v>
      </c>
      <c r="L77" s="70">
        <f>SUMIFS(Lançamentos!$BS$5:$BS$44,Lançamentos!$BP$5:$BP$44,'DRE por Centro de Custo'!$C77,Lançamentos!$BQ$5:$BQ$44,$D$4)</f>
        <v>0</v>
      </c>
      <c r="M77" s="70">
        <f>SUMIFS(Lançamentos!$CA$5:$CA$44,Lançamentos!$BX$5:$BX$44,'DRE por Centro de Custo'!$C77,Lançamentos!$BY$5:$BY$44,$D$4)</f>
        <v>0</v>
      </c>
      <c r="N77" s="70">
        <f>SUMIFS(Lançamentos!$CI$5:$CI$44,Lançamentos!$CF$5:$CF$44,'DRE por Centro de Custo'!$C77,Lançamentos!$CG$5:$CG$44,$D$4)</f>
        <v>0</v>
      </c>
      <c r="O77" s="70">
        <f>SUMIFS(Lançamentos!$CQ$5:$CQ$44,Lançamentos!$CN$5:$CN$44,'DRE por Centro de Custo'!$C77,Lançamentos!$CO$5:$CO$44,$D$4)</f>
        <v>0</v>
      </c>
    </row>
    <row r="78" spans="1:15" s="4" customFormat="1" ht="15.75" customHeight="1">
      <c r="B78" s="46" t="str">
        <f>Contas!C71</f>
        <v>13.1.2.3</v>
      </c>
      <c r="C78" s="44">
        <f>VLOOKUP(B78,Contas!$C$4:$D$126,2,FALSE)</f>
        <v>0</v>
      </c>
      <c r="D78" s="70">
        <f>SUMIFS(Lançamentos!$G$5:$G$44,Lançamentos!$D$5:$D$44,'DRE por Centro de Custo'!C78,Lançamentos!$E$5:$E$44,$D$4)</f>
        <v>0</v>
      </c>
      <c r="E78" s="70">
        <f>SUMIFS(Lançamentos!$O$5:$O$44,Lançamentos!$L$5:$L$44,'DRE por Centro de Custo'!$C78,Lançamentos!$M$5:$M$44,$D$4)</f>
        <v>0</v>
      </c>
      <c r="F78" s="70">
        <f>SUMIFS(Lançamentos!$W$5:$W$44,Lançamentos!$T$5:$T$44,'DRE por Centro de Custo'!$C78,Lançamentos!$U$5:$U$44,$D$4)</f>
        <v>0</v>
      </c>
      <c r="G78" s="70">
        <f>SUMIFS(Lançamentos!$AE$5:$AE$44,Lançamentos!$AB$5:$AB$44,'DRE por Centro de Custo'!$C78,Lançamentos!$AC$5:$AC$44,$D$4)</f>
        <v>0</v>
      </c>
      <c r="H78" s="70">
        <f>SUMIFS(Lançamentos!$AM$5:$AM$44,Lançamentos!$AJ$5:$AJ$44,'DRE por Centro de Custo'!$C78,Lançamentos!$AK$5:$AK$44,$D$4)</f>
        <v>0</v>
      </c>
      <c r="I78" s="70">
        <f>SUMIFS(Lançamentos!$AU$5:$AU$44,Lançamentos!$AR$5:$AR$44,'DRE por Centro de Custo'!$C78,Lançamentos!$AS$5:$AS$44,$D$4)</f>
        <v>0</v>
      </c>
      <c r="J78" s="70">
        <f>SUMIFS(Lançamentos!$BC$5:$BC$44,Lançamentos!$AZ$5:$AZ$44,'DRE por Centro de Custo'!$C78,Lançamentos!$BA$5:$BA$44,$D$4)</f>
        <v>0</v>
      </c>
      <c r="K78" s="70">
        <f>SUMIFS(Lançamentos!$BK$5:$BK$44,Lançamentos!$BH$5:$BH$44,'DRE por Centro de Custo'!$C78,Lançamentos!$BI$5:$BI$44,$D$4)</f>
        <v>0</v>
      </c>
      <c r="L78" s="70">
        <f>SUMIFS(Lançamentos!$BS$5:$BS$44,Lançamentos!$BP$5:$BP$44,'DRE por Centro de Custo'!$C78,Lançamentos!$BQ$5:$BQ$44,$D$4)</f>
        <v>0</v>
      </c>
      <c r="M78" s="70">
        <f>SUMIFS(Lançamentos!$CA$5:$CA$44,Lançamentos!$BX$5:$BX$44,'DRE por Centro de Custo'!$C78,Lançamentos!$BY$5:$BY$44,$D$4)</f>
        <v>0</v>
      </c>
      <c r="N78" s="70">
        <f>SUMIFS(Lançamentos!$CI$5:$CI$44,Lançamentos!$CF$5:$CF$44,'DRE por Centro de Custo'!$C78,Lançamentos!$CG$5:$CG$44,$D$4)</f>
        <v>0</v>
      </c>
      <c r="O78" s="70">
        <f>SUMIFS(Lançamentos!$CQ$5:$CQ$44,Lançamentos!$CN$5:$CN$44,'DRE por Centro de Custo'!$C78,Lançamentos!$CO$5:$CO$44,$D$4)</f>
        <v>0</v>
      </c>
    </row>
    <row r="79" spans="1:15" s="4" customFormat="1" ht="15.75" customHeight="1">
      <c r="B79" s="46" t="str">
        <f>Contas!C72</f>
        <v>13.1.2.4</v>
      </c>
      <c r="C79" s="44">
        <f>VLOOKUP(B79,Contas!$C$4:$D$126,2,FALSE)</f>
        <v>0</v>
      </c>
      <c r="D79" s="70">
        <f>SUMIFS(Lançamentos!$G$5:$G$44,Lançamentos!$D$5:$D$44,'DRE por Centro de Custo'!C79,Lançamentos!$E$5:$E$44,$D$4)</f>
        <v>0</v>
      </c>
      <c r="E79" s="70">
        <f>SUMIFS(Lançamentos!$O$5:$O$44,Lançamentos!$L$5:$L$44,'DRE por Centro de Custo'!$C79,Lançamentos!$M$5:$M$44,$D$4)</f>
        <v>0</v>
      </c>
      <c r="F79" s="70">
        <f>SUMIFS(Lançamentos!$W$5:$W$44,Lançamentos!$T$5:$T$44,'DRE por Centro de Custo'!$C79,Lançamentos!$U$5:$U$44,$D$4)</f>
        <v>0</v>
      </c>
      <c r="G79" s="70">
        <f>SUMIFS(Lançamentos!$AE$5:$AE$44,Lançamentos!$AB$5:$AB$44,'DRE por Centro de Custo'!$C79,Lançamentos!$AC$5:$AC$44,$D$4)</f>
        <v>0</v>
      </c>
      <c r="H79" s="70">
        <f>SUMIFS(Lançamentos!$AM$5:$AM$44,Lançamentos!$AJ$5:$AJ$44,'DRE por Centro de Custo'!$C79,Lançamentos!$AK$5:$AK$44,$D$4)</f>
        <v>0</v>
      </c>
      <c r="I79" s="70">
        <f>SUMIFS(Lançamentos!$AU$5:$AU$44,Lançamentos!$AR$5:$AR$44,'DRE por Centro de Custo'!$C79,Lançamentos!$AS$5:$AS$44,$D$4)</f>
        <v>0</v>
      </c>
      <c r="J79" s="70">
        <f>SUMIFS(Lançamentos!$BC$5:$BC$44,Lançamentos!$AZ$5:$AZ$44,'DRE por Centro de Custo'!$C79,Lançamentos!$BA$5:$BA$44,$D$4)</f>
        <v>0</v>
      </c>
      <c r="K79" s="70">
        <f>SUMIFS(Lançamentos!$BK$5:$BK$44,Lançamentos!$BH$5:$BH$44,'DRE por Centro de Custo'!$C79,Lançamentos!$BI$5:$BI$44,$D$4)</f>
        <v>0</v>
      </c>
      <c r="L79" s="70">
        <f>SUMIFS(Lançamentos!$BS$5:$BS$44,Lançamentos!$BP$5:$BP$44,'DRE por Centro de Custo'!$C79,Lançamentos!$BQ$5:$BQ$44,$D$4)</f>
        <v>0</v>
      </c>
      <c r="M79" s="70">
        <f>SUMIFS(Lançamentos!$CA$5:$CA$44,Lançamentos!$BX$5:$BX$44,'DRE por Centro de Custo'!$C79,Lançamentos!$BY$5:$BY$44,$D$4)</f>
        <v>0</v>
      </c>
      <c r="N79" s="70">
        <f>SUMIFS(Lançamentos!$CI$5:$CI$44,Lançamentos!$CF$5:$CF$44,'DRE por Centro de Custo'!$C79,Lançamentos!$CG$5:$CG$44,$D$4)</f>
        <v>0</v>
      </c>
      <c r="O79" s="70">
        <f>SUMIFS(Lançamentos!$CQ$5:$CQ$44,Lançamentos!$CN$5:$CN$44,'DRE por Centro de Custo'!$C79,Lançamentos!$CO$5:$CO$44,$D$4)</f>
        <v>0</v>
      </c>
    </row>
    <row r="80" spans="1:15" s="4" customFormat="1" ht="15.75" customHeight="1">
      <c r="B80" s="46" t="str">
        <f>Contas!C73</f>
        <v>13.1.2.5</v>
      </c>
      <c r="C80" s="44">
        <f>VLOOKUP(B80,Contas!$C$4:$D$126,2,FALSE)</f>
        <v>0</v>
      </c>
      <c r="D80" s="70">
        <f>SUMIFS(Lançamentos!$G$5:$G$44,Lançamentos!$D$5:$D$44,'DRE por Centro de Custo'!C80,Lançamentos!$E$5:$E$44,$D$4)</f>
        <v>0</v>
      </c>
      <c r="E80" s="70">
        <f>SUMIFS(Lançamentos!$O$5:$O$44,Lançamentos!$L$5:$L$44,'DRE por Centro de Custo'!$C80,Lançamentos!$M$5:$M$44,$D$4)</f>
        <v>0</v>
      </c>
      <c r="F80" s="70">
        <f>SUMIFS(Lançamentos!$W$5:$W$44,Lançamentos!$T$5:$T$44,'DRE por Centro de Custo'!$C80,Lançamentos!$U$5:$U$44,$D$4)</f>
        <v>0</v>
      </c>
      <c r="G80" s="70">
        <f>SUMIFS(Lançamentos!$AE$5:$AE$44,Lançamentos!$AB$5:$AB$44,'DRE por Centro de Custo'!$C80,Lançamentos!$AC$5:$AC$44,$D$4)</f>
        <v>0</v>
      </c>
      <c r="H80" s="70">
        <f>SUMIFS(Lançamentos!$AM$5:$AM$44,Lançamentos!$AJ$5:$AJ$44,'DRE por Centro de Custo'!$C80,Lançamentos!$AK$5:$AK$44,$D$4)</f>
        <v>0</v>
      </c>
      <c r="I80" s="70">
        <f>SUMIFS(Lançamentos!$AU$5:$AU$44,Lançamentos!$AR$5:$AR$44,'DRE por Centro de Custo'!$C80,Lançamentos!$AS$5:$AS$44,$D$4)</f>
        <v>0</v>
      </c>
      <c r="J80" s="70">
        <f>SUMIFS(Lançamentos!$BC$5:$BC$44,Lançamentos!$AZ$5:$AZ$44,'DRE por Centro de Custo'!$C80,Lançamentos!$BA$5:$BA$44,$D$4)</f>
        <v>0</v>
      </c>
      <c r="K80" s="70">
        <f>SUMIFS(Lançamentos!$BK$5:$BK$44,Lançamentos!$BH$5:$BH$44,'DRE por Centro de Custo'!$C80,Lançamentos!$BI$5:$BI$44,$D$4)</f>
        <v>0</v>
      </c>
      <c r="L80" s="70">
        <f>SUMIFS(Lançamentos!$BS$5:$BS$44,Lançamentos!$BP$5:$BP$44,'DRE por Centro de Custo'!$C80,Lançamentos!$BQ$5:$BQ$44,$D$4)</f>
        <v>0</v>
      </c>
      <c r="M80" s="70">
        <f>SUMIFS(Lançamentos!$CA$5:$CA$44,Lançamentos!$BX$5:$BX$44,'DRE por Centro de Custo'!$C80,Lançamentos!$BY$5:$BY$44,$D$4)</f>
        <v>0</v>
      </c>
      <c r="N80" s="70">
        <f>SUMIFS(Lançamentos!$CI$5:$CI$44,Lançamentos!$CF$5:$CF$44,'DRE por Centro de Custo'!$C80,Lançamentos!$CG$5:$CG$44,$D$4)</f>
        <v>0</v>
      </c>
      <c r="O80" s="70">
        <f>SUMIFS(Lançamentos!$CQ$5:$CQ$44,Lançamentos!$CN$5:$CN$44,'DRE por Centro de Custo'!$C80,Lançamentos!$CO$5:$CO$44,$D$4)</f>
        <v>0</v>
      </c>
    </row>
    <row r="81" spans="2:15" s="4" customFormat="1" ht="15.75" customHeight="1">
      <c r="B81" s="46" t="str">
        <f>Contas!C74</f>
        <v>13.1.2.6</v>
      </c>
      <c r="C81" s="44">
        <f>VLOOKUP(B81,Contas!$C$4:$D$126,2,FALSE)</f>
        <v>0</v>
      </c>
      <c r="D81" s="70">
        <f>SUMIFS(Lançamentos!$G$5:$G$44,Lançamentos!$D$5:$D$44,'DRE por Centro de Custo'!C81,Lançamentos!$E$5:$E$44,$D$4)</f>
        <v>0</v>
      </c>
      <c r="E81" s="70">
        <f>SUMIFS(Lançamentos!$O$5:$O$44,Lançamentos!$L$5:$L$44,'DRE por Centro de Custo'!$C81,Lançamentos!$M$5:$M$44,$D$4)</f>
        <v>0</v>
      </c>
      <c r="F81" s="70">
        <f>SUMIFS(Lançamentos!$W$5:$W$44,Lançamentos!$T$5:$T$44,'DRE por Centro de Custo'!$C81,Lançamentos!$U$5:$U$44,$D$4)</f>
        <v>0</v>
      </c>
      <c r="G81" s="70">
        <f>SUMIFS(Lançamentos!$AE$5:$AE$44,Lançamentos!$AB$5:$AB$44,'DRE por Centro de Custo'!$C81,Lançamentos!$AC$5:$AC$44,$D$4)</f>
        <v>0</v>
      </c>
      <c r="H81" s="70">
        <f>SUMIFS(Lançamentos!$AM$5:$AM$44,Lançamentos!$AJ$5:$AJ$44,'DRE por Centro de Custo'!$C81,Lançamentos!$AK$5:$AK$44,$D$4)</f>
        <v>0</v>
      </c>
      <c r="I81" s="70">
        <f>SUMIFS(Lançamentos!$AU$5:$AU$44,Lançamentos!$AR$5:$AR$44,'DRE por Centro de Custo'!$C81,Lançamentos!$AS$5:$AS$44,$D$4)</f>
        <v>0</v>
      </c>
      <c r="J81" s="70">
        <f>SUMIFS(Lançamentos!$BC$5:$BC$44,Lançamentos!$AZ$5:$AZ$44,'DRE por Centro de Custo'!$C81,Lançamentos!$BA$5:$BA$44,$D$4)</f>
        <v>0</v>
      </c>
      <c r="K81" s="70">
        <f>SUMIFS(Lançamentos!$BK$5:$BK$44,Lançamentos!$BH$5:$BH$44,'DRE por Centro de Custo'!$C81,Lançamentos!$BI$5:$BI$44,$D$4)</f>
        <v>0</v>
      </c>
      <c r="L81" s="70">
        <f>SUMIFS(Lançamentos!$BS$5:$BS$44,Lançamentos!$BP$5:$BP$44,'DRE por Centro de Custo'!$C81,Lançamentos!$BQ$5:$BQ$44,$D$4)</f>
        <v>0</v>
      </c>
      <c r="M81" s="70">
        <f>SUMIFS(Lançamentos!$CA$5:$CA$44,Lançamentos!$BX$5:$BX$44,'DRE por Centro de Custo'!$C81,Lançamentos!$BY$5:$BY$44,$D$4)</f>
        <v>0</v>
      </c>
      <c r="N81" s="70">
        <f>SUMIFS(Lançamentos!$CI$5:$CI$44,Lançamentos!$CF$5:$CF$44,'DRE por Centro de Custo'!$C81,Lançamentos!$CG$5:$CG$44,$D$4)</f>
        <v>0</v>
      </c>
      <c r="O81" s="70">
        <f>SUMIFS(Lançamentos!$CQ$5:$CQ$44,Lançamentos!$CN$5:$CN$44,'DRE por Centro de Custo'!$C81,Lançamentos!$CO$5:$CO$44,$D$4)</f>
        <v>0</v>
      </c>
    </row>
    <row r="82" spans="2:15" s="4" customFormat="1" ht="15.75" customHeight="1">
      <c r="B82" s="46" t="str">
        <f>Contas!C75</f>
        <v>13.1.2.7</v>
      </c>
      <c r="C82" s="44">
        <f>VLOOKUP(B82,Contas!$C$4:$D$126,2,FALSE)</f>
        <v>0</v>
      </c>
      <c r="D82" s="70">
        <f>SUMIFS(Lançamentos!$G$5:$G$44,Lançamentos!$D$5:$D$44,'DRE por Centro de Custo'!C82,Lançamentos!$E$5:$E$44,$D$4)</f>
        <v>0</v>
      </c>
      <c r="E82" s="70">
        <f>SUMIFS(Lançamentos!$O$5:$O$44,Lançamentos!$L$5:$L$44,'DRE por Centro de Custo'!$C82,Lançamentos!$M$5:$M$44,$D$4)</f>
        <v>0</v>
      </c>
      <c r="F82" s="70">
        <f>SUMIFS(Lançamentos!$W$5:$W$44,Lançamentos!$T$5:$T$44,'DRE por Centro de Custo'!$C82,Lançamentos!$U$5:$U$44,$D$4)</f>
        <v>0</v>
      </c>
      <c r="G82" s="70">
        <f>SUMIFS(Lançamentos!$AE$5:$AE$44,Lançamentos!$AB$5:$AB$44,'DRE por Centro de Custo'!$C82,Lançamentos!$AC$5:$AC$44,$D$4)</f>
        <v>0</v>
      </c>
      <c r="H82" s="70">
        <f>SUMIFS(Lançamentos!$AM$5:$AM$44,Lançamentos!$AJ$5:$AJ$44,'DRE por Centro de Custo'!$C82,Lançamentos!$AK$5:$AK$44,$D$4)</f>
        <v>0</v>
      </c>
      <c r="I82" s="70">
        <f>SUMIFS(Lançamentos!$AU$5:$AU$44,Lançamentos!$AR$5:$AR$44,'DRE por Centro de Custo'!$C82,Lançamentos!$AS$5:$AS$44,$D$4)</f>
        <v>0</v>
      </c>
      <c r="J82" s="70">
        <f>SUMIFS(Lançamentos!$BC$5:$BC$44,Lançamentos!$AZ$5:$AZ$44,'DRE por Centro de Custo'!$C82,Lançamentos!$BA$5:$BA$44,$D$4)</f>
        <v>0</v>
      </c>
      <c r="K82" s="70">
        <f>SUMIFS(Lançamentos!$BK$5:$BK$44,Lançamentos!$BH$5:$BH$44,'DRE por Centro de Custo'!$C82,Lançamentos!$BI$5:$BI$44,$D$4)</f>
        <v>0</v>
      </c>
      <c r="L82" s="70">
        <f>SUMIFS(Lançamentos!$BS$5:$BS$44,Lançamentos!$BP$5:$BP$44,'DRE por Centro de Custo'!$C82,Lançamentos!$BQ$5:$BQ$44,$D$4)</f>
        <v>0</v>
      </c>
      <c r="M82" s="70">
        <f>SUMIFS(Lançamentos!$CA$5:$CA$44,Lançamentos!$BX$5:$BX$44,'DRE por Centro de Custo'!$C82,Lançamentos!$BY$5:$BY$44,$D$4)</f>
        <v>0</v>
      </c>
      <c r="N82" s="70">
        <f>SUMIFS(Lançamentos!$CI$5:$CI$44,Lançamentos!$CF$5:$CF$44,'DRE por Centro de Custo'!$C82,Lançamentos!$CG$5:$CG$44,$D$4)</f>
        <v>0</v>
      </c>
      <c r="O82" s="70">
        <f>SUMIFS(Lançamentos!$CQ$5:$CQ$44,Lançamentos!$CN$5:$CN$44,'DRE por Centro de Custo'!$C82,Lançamentos!$CO$5:$CO$44,$D$4)</f>
        <v>0</v>
      </c>
    </row>
    <row r="83" spans="2:15" s="4" customFormat="1" ht="15.75" customHeight="1">
      <c r="B83" s="46" t="str">
        <f>Contas!C76</f>
        <v>13.1.2.8</v>
      </c>
      <c r="C83" s="44">
        <f>VLOOKUP(B83,Contas!$C$4:$D$126,2,FALSE)</f>
        <v>0</v>
      </c>
      <c r="D83" s="70">
        <f>SUMIFS(Lançamentos!$G$5:$G$44,Lançamentos!$D$5:$D$44,'DRE por Centro de Custo'!C83,Lançamentos!$E$5:$E$44,$D$4)</f>
        <v>0</v>
      </c>
      <c r="E83" s="70">
        <f>SUMIFS(Lançamentos!$O$5:$O$44,Lançamentos!$L$5:$L$44,'DRE por Centro de Custo'!$C83,Lançamentos!$M$5:$M$44,$D$4)</f>
        <v>0</v>
      </c>
      <c r="F83" s="70">
        <f>SUMIFS(Lançamentos!$W$5:$W$44,Lançamentos!$T$5:$T$44,'DRE por Centro de Custo'!$C83,Lançamentos!$U$5:$U$44,$D$4)</f>
        <v>0</v>
      </c>
      <c r="G83" s="70">
        <f>SUMIFS(Lançamentos!$AE$5:$AE$44,Lançamentos!$AB$5:$AB$44,'DRE por Centro de Custo'!$C83,Lançamentos!$AC$5:$AC$44,$D$4)</f>
        <v>0</v>
      </c>
      <c r="H83" s="70">
        <f>SUMIFS(Lançamentos!$AM$5:$AM$44,Lançamentos!$AJ$5:$AJ$44,'DRE por Centro de Custo'!$C83,Lançamentos!$AK$5:$AK$44,$D$4)</f>
        <v>0</v>
      </c>
      <c r="I83" s="70">
        <f>SUMIFS(Lançamentos!$AU$5:$AU$44,Lançamentos!$AR$5:$AR$44,'DRE por Centro de Custo'!$C83,Lançamentos!$AS$5:$AS$44,$D$4)</f>
        <v>0</v>
      </c>
      <c r="J83" s="70">
        <f>SUMIFS(Lançamentos!$BC$5:$BC$44,Lançamentos!$AZ$5:$AZ$44,'DRE por Centro de Custo'!$C83,Lançamentos!$BA$5:$BA$44,$D$4)</f>
        <v>0</v>
      </c>
      <c r="K83" s="70">
        <f>SUMIFS(Lançamentos!$BK$5:$BK$44,Lançamentos!$BH$5:$BH$44,'DRE por Centro de Custo'!$C83,Lançamentos!$BI$5:$BI$44,$D$4)</f>
        <v>0</v>
      </c>
      <c r="L83" s="70">
        <f>SUMIFS(Lançamentos!$BS$5:$BS$44,Lançamentos!$BP$5:$BP$44,'DRE por Centro de Custo'!$C83,Lançamentos!$BQ$5:$BQ$44,$D$4)</f>
        <v>0</v>
      </c>
      <c r="M83" s="70">
        <f>SUMIFS(Lançamentos!$CA$5:$CA$44,Lançamentos!$BX$5:$BX$44,'DRE por Centro de Custo'!$C83,Lançamentos!$BY$5:$BY$44,$D$4)</f>
        <v>0</v>
      </c>
      <c r="N83" s="70">
        <f>SUMIFS(Lançamentos!$CI$5:$CI$44,Lançamentos!$CF$5:$CF$44,'DRE por Centro de Custo'!$C83,Lançamentos!$CG$5:$CG$44,$D$4)</f>
        <v>0</v>
      </c>
      <c r="O83" s="70">
        <f>SUMIFS(Lançamentos!$CQ$5:$CQ$44,Lançamentos!$CN$5:$CN$44,'DRE por Centro de Custo'!$C83,Lançamentos!$CO$5:$CO$44,$D$4)</f>
        <v>0</v>
      </c>
    </row>
    <row r="84" spans="2:15" s="4" customFormat="1" ht="15.75" customHeight="1">
      <c r="B84" s="46" t="str">
        <f>Contas!C77</f>
        <v>13.1.2.9</v>
      </c>
      <c r="C84" s="44">
        <f>VLOOKUP(B84,Contas!$C$4:$D$126,2,FALSE)</f>
        <v>0</v>
      </c>
      <c r="D84" s="70">
        <f>SUMIFS(Lançamentos!$G$5:$G$44,Lançamentos!$D$5:$D$44,'DRE por Centro de Custo'!C84,Lançamentos!$E$5:$E$44,$D$4)</f>
        <v>0</v>
      </c>
      <c r="E84" s="70">
        <f>SUMIFS(Lançamentos!$O$5:$O$44,Lançamentos!$L$5:$L$44,'DRE por Centro de Custo'!$C84,Lançamentos!$M$5:$M$44,$D$4)</f>
        <v>0</v>
      </c>
      <c r="F84" s="70">
        <f>SUMIFS(Lançamentos!$W$5:$W$44,Lançamentos!$T$5:$T$44,'DRE por Centro de Custo'!$C84,Lançamentos!$U$5:$U$44,$D$4)</f>
        <v>0</v>
      </c>
      <c r="G84" s="70">
        <f>SUMIFS(Lançamentos!$AE$5:$AE$44,Lançamentos!$AB$5:$AB$44,'DRE por Centro de Custo'!$C84,Lançamentos!$AC$5:$AC$44,$D$4)</f>
        <v>0</v>
      </c>
      <c r="H84" s="70">
        <f>SUMIFS(Lançamentos!$AM$5:$AM$44,Lançamentos!$AJ$5:$AJ$44,'DRE por Centro de Custo'!$C84,Lançamentos!$AK$5:$AK$44,$D$4)</f>
        <v>0</v>
      </c>
      <c r="I84" s="70">
        <f>SUMIFS(Lançamentos!$AU$5:$AU$44,Lançamentos!$AR$5:$AR$44,'DRE por Centro de Custo'!$C84,Lançamentos!$AS$5:$AS$44,$D$4)</f>
        <v>0</v>
      </c>
      <c r="J84" s="70">
        <f>SUMIFS(Lançamentos!$BC$5:$BC$44,Lançamentos!$AZ$5:$AZ$44,'DRE por Centro de Custo'!$C84,Lançamentos!$BA$5:$BA$44,$D$4)</f>
        <v>0</v>
      </c>
      <c r="K84" s="70">
        <f>SUMIFS(Lançamentos!$BK$5:$BK$44,Lançamentos!$BH$5:$BH$44,'DRE por Centro de Custo'!$C84,Lançamentos!$BI$5:$BI$44,$D$4)</f>
        <v>0</v>
      </c>
      <c r="L84" s="70">
        <f>SUMIFS(Lançamentos!$BS$5:$BS$44,Lançamentos!$BP$5:$BP$44,'DRE por Centro de Custo'!$C84,Lançamentos!$BQ$5:$BQ$44,$D$4)</f>
        <v>0</v>
      </c>
      <c r="M84" s="70">
        <f>SUMIFS(Lançamentos!$CA$5:$CA$44,Lançamentos!$BX$5:$BX$44,'DRE por Centro de Custo'!$C84,Lançamentos!$BY$5:$BY$44,$D$4)</f>
        <v>0</v>
      </c>
      <c r="N84" s="70">
        <f>SUMIFS(Lançamentos!$CI$5:$CI$44,Lançamentos!$CF$5:$CF$44,'DRE por Centro de Custo'!$C84,Lançamentos!$CG$5:$CG$44,$D$4)</f>
        <v>0</v>
      </c>
      <c r="O84" s="70">
        <f>SUMIFS(Lançamentos!$CQ$5:$CQ$44,Lançamentos!$CN$5:$CN$44,'DRE por Centro de Custo'!$C84,Lançamentos!$CO$5:$CO$44,$D$4)</f>
        <v>0</v>
      </c>
    </row>
    <row r="85" spans="2:15" s="4" customFormat="1" ht="15.75" customHeight="1">
      <c r="B85" s="46" t="str">
        <f>Contas!C78</f>
        <v>13.1.2.10</v>
      </c>
      <c r="C85" s="44">
        <f>VLOOKUP(B85,Contas!$C$4:$D$126,2,FALSE)</f>
        <v>0</v>
      </c>
      <c r="D85" s="70">
        <f>SUMIFS(Lançamentos!$G$5:$G$44,Lançamentos!$D$5:$D$44,'DRE por Centro de Custo'!C85,Lançamentos!$E$5:$E$44,$D$4)</f>
        <v>0</v>
      </c>
      <c r="E85" s="70">
        <f>SUMIFS(Lançamentos!$O$5:$O$44,Lançamentos!$L$5:$L$44,'DRE por Centro de Custo'!$C85,Lançamentos!$M$5:$M$44,$D$4)</f>
        <v>0</v>
      </c>
      <c r="F85" s="70">
        <f>SUMIFS(Lançamentos!$W$5:$W$44,Lançamentos!$T$5:$T$44,'DRE por Centro de Custo'!$C85,Lançamentos!$U$5:$U$44,$D$4)</f>
        <v>0</v>
      </c>
      <c r="G85" s="70">
        <f>SUMIFS(Lançamentos!$AE$5:$AE$44,Lançamentos!$AB$5:$AB$44,'DRE por Centro de Custo'!$C85,Lançamentos!$AC$5:$AC$44,$D$4)</f>
        <v>0</v>
      </c>
      <c r="H85" s="70">
        <f>SUMIFS(Lançamentos!$AM$5:$AM$44,Lançamentos!$AJ$5:$AJ$44,'DRE por Centro de Custo'!$C85,Lançamentos!$AK$5:$AK$44,$D$4)</f>
        <v>0</v>
      </c>
      <c r="I85" s="70">
        <f>SUMIFS(Lançamentos!$AU$5:$AU$44,Lançamentos!$AR$5:$AR$44,'DRE por Centro de Custo'!$C85,Lançamentos!$AS$5:$AS$44,$D$4)</f>
        <v>0</v>
      </c>
      <c r="J85" s="70">
        <f>SUMIFS(Lançamentos!$BC$5:$BC$44,Lançamentos!$AZ$5:$AZ$44,'DRE por Centro de Custo'!$C85,Lançamentos!$BA$5:$BA$44,$D$4)</f>
        <v>0</v>
      </c>
      <c r="K85" s="70">
        <f>SUMIFS(Lançamentos!$BK$5:$BK$44,Lançamentos!$BH$5:$BH$44,'DRE por Centro de Custo'!$C85,Lançamentos!$BI$5:$BI$44,$D$4)</f>
        <v>0</v>
      </c>
      <c r="L85" s="70">
        <f>SUMIFS(Lançamentos!$BS$5:$BS$44,Lançamentos!$BP$5:$BP$44,'DRE por Centro de Custo'!$C85,Lançamentos!$BQ$5:$BQ$44,$D$4)</f>
        <v>0</v>
      </c>
      <c r="M85" s="70">
        <f>SUMIFS(Lançamentos!$CA$5:$CA$44,Lançamentos!$BX$5:$BX$44,'DRE por Centro de Custo'!$C85,Lançamentos!$BY$5:$BY$44,$D$4)</f>
        <v>0</v>
      </c>
      <c r="N85" s="70">
        <f>SUMIFS(Lançamentos!$CI$5:$CI$44,Lançamentos!$CF$5:$CF$44,'DRE por Centro de Custo'!$C85,Lançamentos!$CG$5:$CG$44,$D$4)</f>
        <v>0</v>
      </c>
      <c r="O85" s="70">
        <f>SUMIFS(Lançamentos!$CQ$5:$CQ$44,Lançamentos!$CN$5:$CN$44,'DRE por Centro de Custo'!$C85,Lançamentos!$CO$5:$CO$44,$D$4)</f>
        <v>0</v>
      </c>
    </row>
    <row r="86" spans="2:15" s="4" customFormat="1" ht="15.75" customHeight="1">
      <c r="B86" s="46" t="str">
        <f>Contas!C79</f>
        <v>13.1.3</v>
      </c>
      <c r="C86" s="42" t="str">
        <f>VLOOKUP(B86,Contas!$C$4:$D$126,2,FALSE)</f>
        <v>DESPESAS COM MARKETING</v>
      </c>
      <c r="D86" s="69">
        <f t="shared" ref="D86:O86" si="15">SUM(D87:D96)</f>
        <v>0</v>
      </c>
      <c r="E86" s="69">
        <f t="shared" si="15"/>
        <v>0</v>
      </c>
      <c r="F86" s="69">
        <f t="shared" si="15"/>
        <v>0</v>
      </c>
      <c r="G86" s="69">
        <f t="shared" si="15"/>
        <v>0</v>
      </c>
      <c r="H86" s="69">
        <f t="shared" si="15"/>
        <v>0</v>
      </c>
      <c r="I86" s="69">
        <f t="shared" si="15"/>
        <v>0</v>
      </c>
      <c r="J86" s="69">
        <f t="shared" si="15"/>
        <v>0</v>
      </c>
      <c r="K86" s="69">
        <f t="shared" si="15"/>
        <v>0</v>
      </c>
      <c r="L86" s="69">
        <f t="shared" si="15"/>
        <v>0</v>
      </c>
      <c r="M86" s="69">
        <f t="shared" si="15"/>
        <v>0</v>
      </c>
      <c r="N86" s="69">
        <f t="shared" si="15"/>
        <v>0</v>
      </c>
      <c r="O86" s="69">
        <f t="shared" si="15"/>
        <v>0</v>
      </c>
    </row>
    <row r="87" spans="2:15" s="4" customFormat="1" ht="15.75" customHeight="1">
      <c r="B87" s="46" t="str">
        <f>Contas!C80</f>
        <v>13.1.3.1</v>
      </c>
      <c r="C87" s="44">
        <f>VLOOKUP(B87,Contas!$C$4:$D$126,2,FALSE)</f>
        <v>0</v>
      </c>
      <c r="D87" s="70">
        <f>SUMIFS(Lançamentos!$G$5:$G$44,Lançamentos!$D$5:$D$44,'DRE por Centro de Custo'!C87,Lançamentos!$E$5:$E$44,$D$4)</f>
        <v>0</v>
      </c>
      <c r="E87" s="70">
        <f>SUMIFS(Lançamentos!$O$5:$O$44,Lançamentos!$L$5:$L$44,'DRE por Centro de Custo'!$C87,Lançamentos!$M$5:$M$44,$D$4)</f>
        <v>0</v>
      </c>
      <c r="F87" s="70">
        <f>SUMIFS(Lançamentos!$W$5:$W$44,Lançamentos!$T$5:$T$44,'DRE por Centro de Custo'!$C87,Lançamentos!$U$5:$U$44,$D$4)</f>
        <v>0</v>
      </c>
      <c r="G87" s="70">
        <f>SUMIFS(Lançamentos!$AE$5:$AE$44,Lançamentos!$AB$5:$AB$44,'DRE por Centro de Custo'!$C87,Lançamentos!$AC$5:$AC$44,$D$4)</f>
        <v>0</v>
      </c>
      <c r="H87" s="70">
        <f>SUMIFS(Lançamentos!$AM$5:$AM$44,Lançamentos!$AJ$5:$AJ$44,'DRE por Centro de Custo'!$C87,Lançamentos!$AK$5:$AK$44,$D$4)</f>
        <v>0</v>
      </c>
      <c r="I87" s="70">
        <f>SUMIFS(Lançamentos!$AU$5:$AU$44,Lançamentos!$AR$5:$AR$44,'DRE por Centro de Custo'!$C87,Lançamentos!$AS$5:$AS$44,$D$4)</f>
        <v>0</v>
      </c>
      <c r="J87" s="70">
        <f>SUMIFS(Lançamentos!$BC$5:$BC$44,Lançamentos!$AZ$5:$AZ$44,'DRE por Centro de Custo'!$C87,Lançamentos!$BA$5:$BA$44,$D$4)</f>
        <v>0</v>
      </c>
      <c r="K87" s="70">
        <f>SUMIFS(Lançamentos!$BK$5:$BK$44,Lançamentos!$BH$5:$BH$44,'DRE por Centro de Custo'!$C87,Lançamentos!$BI$5:$BI$44,$D$4)</f>
        <v>0</v>
      </c>
      <c r="L87" s="70">
        <f>SUMIFS(Lançamentos!$BS$5:$BS$44,Lançamentos!$BP$5:$BP$44,'DRE por Centro de Custo'!$C87,Lançamentos!$BQ$5:$BQ$44,$D$4)</f>
        <v>0</v>
      </c>
      <c r="M87" s="70">
        <f>SUMIFS(Lançamentos!$CA$5:$CA$44,Lançamentos!$BX$5:$BX$44,'DRE por Centro de Custo'!$C87,Lançamentos!$BY$5:$BY$44,$D$4)</f>
        <v>0</v>
      </c>
      <c r="N87" s="70">
        <f>SUMIFS(Lançamentos!$CI$5:$CI$44,Lançamentos!$CF$5:$CF$44,'DRE por Centro de Custo'!$C87,Lançamentos!$CG$5:$CG$44,$D$4)</f>
        <v>0</v>
      </c>
      <c r="O87" s="70">
        <f>SUMIFS(Lançamentos!$CQ$5:$CQ$44,Lançamentos!$CN$5:$CN$44,'DRE por Centro de Custo'!$C87,Lançamentos!$CO$5:$CO$44,$D$4)</f>
        <v>0</v>
      </c>
    </row>
    <row r="88" spans="2:15" s="4" customFormat="1" ht="15.75" customHeight="1">
      <c r="B88" s="46" t="str">
        <f>Contas!C81</f>
        <v>13.1.3.2</v>
      </c>
      <c r="C88" s="44">
        <f>VLOOKUP(B88,Contas!$C$4:$D$126,2,FALSE)</f>
        <v>0</v>
      </c>
      <c r="D88" s="70">
        <f>SUMIFS(Lançamentos!$G$5:$G$44,Lançamentos!$D$5:$D$44,'DRE por Centro de Custo'!C88,Lançamentos!$E$5:$E$44,$D$4)</f>
        <v>0</v>
      </c>
      <c r="E88" s="70">
        <f>SUMIFS(Lançamentos!$O$5:$O$44,Lançamentos!$L$5:$L$44,'DRE por Centro de Custo'!$C88,Lançamentos!$M$5:$M$44,$D$4)</f>
        <v>0</v>
      </c>
      <c r="F88" s="70">
        <f>SUMIFS(Lançamentos!$W$5:$W$44,Lançamentos!$T$5:$T$44,'DRE por Centro de Custo'!$C88,Lançamentos!$U$5:$U$44,$D$4)</f>
        <v>0</v>
      </c>
      <c r="G88" s="70">
        <f>SUMIFS(Lançamentos!$AE$5:$AE$44,Lançamentos!$AB$5:$AB$44,'DRE por Centro de Custo'!$C88,Lançamentos!$AC$5:$AC$44,$D$4)</f>
        <v>0</v>
      </c>
      <c r="H88" s="70">
        <f>SUMIFS(Lançamentos!$AM$5:$AM$44,Lançamentos!$AJ$5:$AJ$44,'DRE por Centro de Custo'!$C88,Lançamentos!$AK$5:$AK$44,$D$4)</f>
        <v>0</v>
      </c>
      <c r="I88" s="70">
        <f>SUMIFS(Lançamentos!$AU$5:$AU$44,Lançamentos!$AR$5:$AR$44,'DRE por Centro de Custo'!$C88,Lançamentos!$AS$5:$AS$44,$D$4)</f>
        <v>0</v>
      </c>
      <c r="J88" s="70">
        <f>SUMIFS(Lançamentos!$BC$5:$BC$44,Lançamentos!$AZ$5:$AZ$44,'DRE por Centro de Custo'!$C88,Lançamentos!$BA$5:$BA$44,$D$4)</f>
        <v>0</v>
      </c>
      <c r="K88" s="70">
        <f>SUMIFS(Lançamentos!$BK$5:$BK$44,Lançamentos!$BH$5:$BH$44,'DRE por Centro de Custo'!$C88,Lançamentos!$BI$5:$BI$44,$D$4)</f>
        <v>0</v>
      </c>
      <c r="L88" s="70">
        <f>SUMIFS(Lançamentos!$BS$5:$BS$44,Lançamentos!$BP$5:$BP$44,'DRE por Centro de Custo'!$C88,Lançamentos!$BQ$5:$BQ$44,$D$4)</f>
        <v>0</v>
      </c>
      <c r="M88" s="70">
        <f>SUMIFS(Lançamentos!$CA$5:$CA$44,Lançamentos!$BX$5:$BX$44,'DRE por Centro de Custo'!$C88,Lançamentos!$BY$5:$BY$44,$D$4)</f>
        <v>0</v>
      </c>
      <c r="N88" s="70">
        <f>SUMIFS(Lançamentos!$CI$5:$CI$44,Lançamentos!$CF$5:$CF$44,'DRE por Centro de Custo'!$C88,Lançamentos!$CG$5:$CG$44,$D$4)</f>
        <v>0</v>
      </c>
      <c r="O88" s="70">
        <f>SUMIFS(Lançamentos!$CQ$5:$CQ$44,Lançamentos!$CN$5:$CN$44,'DRE por Centro de Custo'!$C88,Lançamentos!$CO$5:$CO$44,$D$4)</f>
        <v>0</v>
      </c>
    </row>
    <row r="89" spans="2:15" s="4" customFormat="1" ht="15.75" customHeight="1">
      <c r="B89" s="46" t="str">
        <f>Contas!C82</f>
        <v>13.1.3.3</v>
      </c>
      <c r="C89" s="44">
        <f>VLOOKUP(B89,Contas!$C$4:$D$126,2,FALSE)</f>
        <v>0</v>
      </c>
      <c r="D89" s="70">
        <f>SUMIFS(Lançamentos!$G$5:$G$44,Lançamentos!$D$5:$D$44,'DRE por Centro de Custo'!C89,Lançamentos!$E$5:$E$44,$D$4)</f>
        <v>0</v>
      </c>
      <c r="E89" s="70">
        <f>SUMIFS(Lançamentos!$O$5:$O$44,Lançamentos!$L$5:$L$44,'DRE por Centro de Custo'!$C89,Lançamentos!$M$5:$M$44,$D$4)</f>
        <v>0</v>
      </c>
      <c r="F89" s="70">
        <f>SUMIFS(Lançamentos!$W$5:$W$44,Lançamentos!$T$5:$T$44,'DRE por Centro de Custo'!$C89,Lançamentos!$U$5:$U$44,$D$4)</f>
        <v>0</v>
      </c>
      <c r="G89" s="70">
        <f>SUMIFS(Lançamentos!$AE$5:$AE$44,Lançamentos!$AB$5:$AB$44,'DRE por Centro de Custo'!$C89,Lançamentos!$AC$5:$AC$44,$D$4)</f>
        <v>0</v>
      </c>
      <c r="H89" s="70">
        <f>SUMIFS(Lançamentos!$AM$5:$AM$44,Lançamentos!$AJ$5:$AJ$44,'DRE por Centro de Custo'!$C89,Lançamentos!$AK$5:$AK$44,$D$4)</f>
        <v>0</v>
      </c>
      <c r="I89" s="70">
        <f>SUMIFS(Lançamentos!$AU$5:$AU$44,Lançamentos!$AR$5:$AR$44,'DRE por Centro de Custo'!$C89,Lançamentos!$AS$5:$AS$44,$D$4)</f>
        <v>0</v>
      </c>
      <c r="J89" s="70">
        <f>SUMIFS(Lançamentos!$BC$5:$BC$44,Lançamentos!$AZ$5:$AZ$44,'DRE por Centro de Custo'!$C89,Lançamentos!$BA$5:$BA$44,$D$4)</f>
        <v>0</v>
      </c>
      <c r="K89" s="70">
        <f>SUMIFS(Lançamentos!$BK$5:$BK$44,Lançamentos!$BH$5:$BH$44,'DRE por Centro de Custo'!$C89,Lançamentos!$BI$5:$BI$44,$D$4)</f>
        <v>0</v>
      </c>
      <c r="L89" s="70">
        <f>SUMIFS(Lançamentos!$BS$5:$BS$44,Lançamentos!$BP$5:$BP$44,'DRE por Centro de Custo'!$C89,Lançamentos!$BQ$5:$BQ$44,$D$4)</f>
        <v>0</v>
      </c>
      <c r="M89" s="70">
        <f>SUMIFS(Lançamentos!$CA$5:$CA$44,Lançamentos!$BX$5:$BX$44,'DRE por Centro de Custo'!$C89,Lançamentos!$BY$5:$BY$44,$D$4)</f>
        <v>0</v>
      </c>
      <c r="N89" s="70">
        <f>SUMIFS(Lançamentos!$CI$5:$CI$44,Lançamentos!$CF$5:$CF$44,'DRE por Centro de Custo'!$C89,Lançamentos!$CG$5:$CG$44,$D$4)</f>
        <v>0</v>
      </c>
      <c r="O89" s="70">
        <f>SUMIFS(Lançamentos!$CQ$5:$CQ$44,Lançamentos!$CN$5:$CN$44,'DRE por Centro de Custo'!$C89,Lançamentos!$CO$5:$CO$44,$D$4)</f>
        <v>0</v>
      </c>
    </row>
    <row r="90" spans="2:15" s="4" customFormat="1" ht="15.75" customHeight="1">
      <c r="B90" s="46" t="str">
        <f>Contas!C83</f>
        <v>13.1.3.4</v>
      </c>
      <c r="C90" s="44">
        <f>VLOOKUP(B90,Contas!$C$4:$D$126,2,FALSE)</f>
        <v>0</v>
      </c>
      <c r="D90" s="70">
        <f>SUMIFS(Lançamentos!$G$5:$G$44,Lançamentos!$D$5:$D$44,'DRE por Centro de Custo'!C90,Lançamentos!$E$5:$E$44,$D$4)</f>
        <v>0</v>
      </c>
      <c r="E90" s="70">
        <f>SUMIFS(Lançamentos!$O$5:$O$44,Lançamentos!$L$5:$L$44,'DRE por Centro de Custo'!$C90,Lançamentos!$M$5:$M$44,$D$4)</f>
        <v>0</v>
      </c>
      <c r="F90" s="70">
        <f>SUMIFS(Lançamentos!$W$5:$W$44,Lançamentos!$T$5:$T$44,'DRE por Centro de Custo'!$C90,Lançamentos!$U$5:$U$44,$D$4)</f>
        <v>0</v>
      </c>
      <c r="G90" s="70">
        <f>SUMIFS(Lançamentos!$AE$5:$AE$44,Lançamentos!$AB$5:$AB$44,'DRE por Centro de Custo'!$C90,Lançamentos!$AC$5:$AC$44,$D$4)</f>
        <v>0</v>
      </c>
      <c r="H90" s="70">
        <f>SUMIFS(Lançamentos!$AM$5:$AM$44,Lançamentos!$AJ$5:$AJ$44,'DRE por Centro de Custo'!$C90,Lançamentos!$AK$5:$AK$44,$D$4)</f>
        <v>0</v>
      </c>
      <c r="I90" s="70">
        <f>SUMIFS(Lançamentos!$AU$5:$AU$44,Lançamentos!$AR$5:$AR$44,'DRE por Centro de Custo'!$C90,Lançamentos!$AS$5:$AS$44,$D$4)</f>
        <v>0</v>
      </c>
      <c r="J90" s="70">
        <f>SUMIFS(Lançamentos!$BC$5:$BC$44,Lançamentos!$AZ$5:$AZ$44,'DRE por Centro de Custo'!$C90,Lançamentos!$BA$5:$BA$44,$D$4)</f>
        <v>0</v>
      </c>
      <c r="K90" s="70">
        <f>SUMIFS(Lançamentos!$BK$5:$BK$44,Lançamentos!$BH$5:$BH$44,'DRE por Centro de Custo'!$C90,Lançamentos!$BI$5:$BI$44,$D$4)</f>
        <v>0</v>
      </c>
      <c r="L90" s="70">
        <f>SUMIFS(Lançamentos!$BS$5:$BS$44,Lançamentos!$BP$5:$BP$44,'DRE por Centro de Custo'!$C90,Lançamentos!$BQ$5:$BQ$44,$D$4)</f>
        <v>0</v>
      </c>
      <c r="M90" s="70">
        <f>SUMIFS(Lançamentos!$CA$5:$CA$44,Lançamentos!$BX$5:$BX$44,'DRE por Centro de Custo'!$C90,Lançamentos!$BY$5:$BY$44,$D$4)</f>
        <v>0</v>
      </c>
      <c r="N90" s="70">
        <f>SUMIFS(Lançamentos!$CI$5:$CI$44,Lançamentos!$CF$5:$CF$44,'DRE por Centro de Custo'!$C90,Lançamentos!$CG$5:$CG$44,$D$4)</f>
        <v>0</v>
      </c>
      <c r="O90" s="70">
        <f>SUMIFS(Lançamentos!$CQ$5:$CQ$44,Lançamentos!$CN$5:$CN$44,'DRE por Centro de Custo'!$C90,Lançamentos!$CO$5:$CO$44,$D$4)</f>
        <v>0</v>
      </c>
    </row>
    <row r="91" spans="2:15" s="4" customFormat="1" ht="15.75" customHeight="1">
      <c r="B91" s="46" t="str">
        <f>Contas!C84</f>
        <v>13.1.3.5</v>
      </c>
      <c r="C91" s="44">
        <f>VLOOKUP(B91,Contas!$C$4:$D$126,2,FALSE)</f>
        <v>0</v>
      </c>
      <c r="D91" s="70">
        <f>SUMIFS(Lançamentos!$G$5:$G$44,Lançamentos!$D$5:$D$44,'DRE por Centro de Custo'!C91,Lançamentos!$E$5:$E$44,$D$4)</f>
        <v>0</v>
      </c>
      <c r="E91" s="70">
        <f>SUMIFS(Lançamentos!$O$5:$O$44,Lançamentos!$L$5:$L$44,'DRE por Centro de Custo'!$C91,Lançamentos!$M$5:$M$44,$D$4)</f>
        <v>0</v>
      </c>
      <c r="F91" s="70">
        <f>SUMIFS(Lançamentos!$W$5:$W$44,Lançamentos!$T$5:$T$44,'DRE por Centro de Custo'!$C91,Lançamentos!$U$5:$U$44,$D$4)</f>
        <v>0</v>
      </c>
      <c r="G91" s="70">
        <f>SUMIFS(Lançamentos!$AE$5:$AE$44,Lançamentos!$AB$5:$AB$44,'DRE por Centro de Custo'!$C91,Lançamentos!$AC$5:$AC$44,$D$4)</f>
        <v>0</v>
      </c>
      <c r="H91" s="70">
        <f>SUMIFS(Lançamentos!$AM$5:$AM$44,Lançamentos!$AJ$5:$AJ$44,'DRE por Centro de Custo'!$C91,Lançamentos!$AK$5:$AK$44,$D$4)</f>
        <v>0</v>
      </c>
      <c r="I91" s="70">
        <f>SUMIFS(Lançamentos!$AU$5:$AU$44,Lançamentos!$AR$5:$AR$44,'DRE por Centro de Custo'!$C91,Lançamentos!$AS$5:$AS$44,$D$4)</f>
        <v>0</v>
      </c>
      <c r="J91" s="70">
        <f>SUMIFS(Lançamentos!$BC$5:$BC$44,Lançamentos!$AZ$5:$AZ$44,'DRE por Centro de Custo'!$C91,Lançamentos!$BA$5:$BA$44,$D$4)</f>
        <v>0</v>
      </c>
      <c r="K91" s="70">
        <f>SUMIFS(Lançamentos!$BK$5:$BK$44,Lançamentos!$BH$5:$BH$44,'DRE por Centro de Custo'!$C91,Lançamentos!$BI$5:$BI$44,$D$4)</f>
        <v>0</v>
      </c>
      <c r="L91" s="70">
        <f>SUMIFS(Lançamentos!$BS$5:$BS$44,Lançamentos!$BP$5:$BP$44,'DRE por Centro de Custo'!$C91,Lançamentos!$BQ$5:$BQ$44,$D$4)</f>
        <v>0</v>
      </c>
      <c r="M91" s="70">
        <f>SUMIFS(Lançamentos!$CA$5:$CA$44,Lançamentos!$BX$5:$BX$44,'DRE por Centro de Custo'!$C91,Lançamentos!$BY$5:$BY$44,$D$4)</f>
        <v>0</v>
      </c>
      <c r="N91" s="70">
        <f>SUMIFS(Lançamentos!$CI$5:$CI$44,Lançamentos!$CF$5:$CF$44,'DRE por Centro de Custo'!$C91,Lançamentos!$CG$5:$CG$44,$D$4)</f>
        <v>0</v>
      </c>
      <c r="O91" s="70">
        <f>SUMIFS(Lançamentos!$CQ$5:$CQ$44,Lançamentos!$CN$5:$CN$44,'DRE por Centro de Custo'!$C91,Lançamentos!$CO$5:$CO$44,$D$4)</f>
        <v>0</v>
      </c>
    </row>
    <row r="92" spans="2:15" s="4" customFormat="1" ht="15.75" customHeight="1">
      <c r="B92" s="46" t="str">
        <f>Contas!C85</f>
        <v>13.1.3.6</v>
      </c>
      <c r="C92" s="44">
        <f>VLOOKUP(B92,Contas!$C$4:$D$126,2,FALSE)</f>
        <v>0</v>
      </c>
      <c r="D92" s="70">
        <f>SUMIFS(Lançamentos!$G$5:$G$44,Lançamentos!$D$5:$D$44,'DRE por Centro de Custo'!C92,Lançamentos!$E$5:$E$44,$D$4)</f>
        <v>0</v>
      </c>
      <c r="E92" s="70">
        <f>SUMIFS(Lançamentos!$O$5:$O$44,Lançamentos!$L$5:$L$44,'DRE por Centro de Custo'!$C92,Lançamentos!$M$5:$M$44,$D$4)</f>
        <v>0</v>
      </c>
      <c r="F92" s="70">
        <f>SUMIFS(Lançamentos!$W$5:$W$44,Lançamentos!$T$5:$T$44,'DRE por Centro de Custo'!$C92,Lançamentos!$U$5:$U$44,$D$4)</f>
        <v>0</v>
      </c>
      <c r="G92" s="70">
        <f>SUMIFS(Lançamentos!$AE$5:$AE$44,Lançamentos!$AB$5:$AB$44,'DRE por Centro de Custo'!$C92,Lançamentos!$AC$5:$AC$44,$D$4)</f>
        <v>0</v>
      </c>
      <c r="H92" s="70">
        <f>SUMIFS(Lançamentos!$AM$5:$AM$44,Lançamentos!$AJ$5:$AJ$44,'DRE por Centro de Custo'!$C92,Lançamentos!$AK$5:$AK$44,$D$4)</f>
        <v>0</v>
      </c>
      <c r="I92" s="70">
        <f>SUMIFS(Lançamentos!$AU$5:$AU$44,Lançamentos!$AR$5:$AR$44,'DRE por Centro de Custo'!$C92,Lançamentos!$AS$5:$AS$44,$D$4)</f>
        <v>0</v>
      </c>
      <c r="J92" s="70">
        <f>SUMIFS(Lançamentos!$BC$5:$BC$44,Lançamentos!$AZ$5:$AZ$44,'DRE por Centro de Custo'!$C92,Lançamentos!$BA$5:$BA$44,$D$4)</f>
        <v>0</v>
      </c>
      <c r="K92" s="70">
        <f>SUMIFS(Lançamentos!$BK$5:$BK$44,Lançamentos!$BH$5:$BH$44,'DRE por Centro de Custo'!$C92,Lançamentos!$BI$5:$BI$44,$D$4)</f>
        <v>0</v>
      </c>
      <c r="L92" s="70">
        <f>SUMIFS(Lançamentos!$BS$5:$BS$44,Lançamentos!$BP$5:$BP$44,'DRE por Centro de Custo'!$C92,Lançamentos!$BQ$5:$BQ$44,$D$4)</f>
        <v>0</v>
      </c>
      <c r="M92" s="70">
        <f>SUMIFS(Lançamentos!$CA$5:$CA$44,Lançamentos!$BX$5:$BX$44,'DRE por Centro de Custo'!$C92,Lançamentos!$BY$5:$BY$44,$D$4)</f>
        <v>0</v>
      </c>
      <c r="N92" s="70">
        <f>SUMIFS(Lançamentos!$CI$5:$CI$44,Lançamentos!$CF$5:$CF$44,'DRE por Centro de Custo'!$C92,Lançamentos!$CG$5:$CG$44,$D$4)</f>
        <v>0</v>
      </c>
      <c r="O92" s="70">
        <f>SUMIFS(Lançamentos!$CQ$5:$CQ$44,Lançamentos!$CN$5:$CN$44,'DRE por Centro de Custo'!$C92,Lançamentos!$CO$5:$CO$44,$D$4)</f>
        <v>0</v>
      </c>
    </row>
    <row r="93" spans="2:15" s="4" customFormat="1" ht="15.75" customHeight="1">
      <c r="B93" s="46" t="str">
        <f>Contas!C86</f>
        <v>13.1.3.7</v>
      </c>
      <c r="C93" s="44">
        <f>VLOOKUP(B93,Contas!$C$4:$D$126,2,FALSE)</f>
        <v>0</v>
      </c>
      <c r="D93" s="70">
        <f>SUMIFS(Lançamentos!$G$5:$G$44,Lançamentos!$D$5:$D$44,'DRE por Centro de Custo'!C93,Lançamentos!$E$5:$E$44,$D$4)</f>
        <v>0</v>
      </c>
      <c r="E93" s="70">
        <f>SUMIFS(Lançamentos!$O$5:$O$44,Lançamentos!$L$5:$L$44,'DRE por Centro de Custo'!$C93,Lançamentos!$M$5:$M$44,$D$4)</f>
        <v>0</v>
      </c>
      <c r="F93" s="70">
        <f>SUMIFS(Lançamentos!$W$5:$W$44,Lançamentos!$T$5:$T$44,'DRE por Centro de Custo'!$C93,Lançamentos!$U$5:$U$44,$D$4)</f>
        <v>0</v>
      </c>
      <c r="G93" s="70">
        <f>SUMIFS(Lançamentos!$AE$5:$AE$44,Lançamentos!$AB$5:$AB$44,'DRE por Centro de Custo'!$C93,Lançamentos!$AC$5:$AC$44,$D$4)</f>
        <v>0</v>
      </c>
      <c r="H93" s="70">
        <f>SUMIFS(Lançamentos!$AM$5:$AM$44,Lançamentos!$AJ$5:$AJ$44,'DRE por Centro de Custo'!$C93,Lançamentos!$AK$5:$AK$44,$D$4)</f>
        <v>0</v>
      </c>
      <c r="I93" s="70">
        <f>SUMIFS(Lançamentos!$AU$5:$AU$44,Lançamentos!$AR$5:$AR$44,'DRE por Centro de Custo'!$C93,Lançamentos!$AS$5:$AS$44,$D$4)</f>
        <v>0</v>
      </c>
      <c r="J93" s="70">
        <f>SUMIFS(Lançamentos!$BC$5:$BC$44,Lançamentos!$AZ$5:$AZ$44,'DRE por Centro de Custo'!$C93,Lançamentos!$BA$5:$BA$44,$D$4)</f>
        <v>0</v>
      </c>
      <c r="K93" s="70">
        <f>SUMIFS(Lançamentos!$BK$5:$BK$44,Lançamentos!$BH$5:$BH$44,'DRE por Centro de Custo'!$C93,Lançamentos!$BI$5:$BI$44,$D$4)</f>
        <v>0</v>
      </c>
      <c r="L93" s="70">
        <f>SUMIFS(Lançamentos!$BS$5:$BS$44,Lançamentos!$BP$5:$BP$44,'DRE por Centro de Custo'!$C93,Lançamentos!$BQ$5:$BQ$44,$D$4)</f>
        <v>0</v>
      </c>
      <c r="M93" s="70">
        <f>SUMIFS(Lançamentos!$CA$5:$CA$44,Lançamentos!$BX$5:$BX$44,'DRE por Centro de Custo'!$C93,Lançamentos!$BY$5:$BY$44,$D$4)</f>
        <v>0</v>
      </c>
      <c r="N93" s="70">
        <f>SUMIFS(Lançamentos!$CI$5:$CI$44,Lançamentos!$CF$5:$CF$44,'DRE por Centro de Custo'!$C93,Lançamentos!$CG$5:$CG$44,$D$4)</f>
        <v>0</v>
      </c>
      <c r="O93" s="70">
        <f>SUMIFS(Lançamentos!$CQ$5:$CQ$44,Lançamentos!$CN$5:$CN$44,'DRE por Centro de Custo'!$C93,Lançamentos!$CO$5:$CO$44,$D$4)</f>
        <v>0</v>
      </c>
    </row>
    <row r="94" spans="2:15" s="4" customFormat="1" ht="15.75" customHeight="1">
      <c r="B94" s="46" t="str">
        <f>Contas!C87</f>
        <v>13.1.3.8</v>
      </c>
      <c r="C94" s="44">
        <f>VLOOKUP(B94,Contas!$C$4:$D$126,2,FALSE)</f>
        <v>0</v>
      </c>
      <c r="D94" s="70">
        <f>SUMIFS(Lançamentos!$G$5:$G$44,Lançamentos!$D$5:$D$44,'DRE por Centro de Custo'!C94,Lançamentos!$E$5:$E$44,$D$4)</f>
        <v>0</v>
      </c>
      <c r="E94" s="70">
        <f>SUMIFS(Lançamentos!$O$5:$O$44,Lançamentos!$L$5:$L$44,'DRE por Centro de Custo'!$C94,Lançamentos!$M$5:$M$44,$D$4)</f>
        <v>0</v>
      </c>
      <c r="F94" s="70">
        <f>SUMIFS(Lançamentos!$W$5:$W$44,Lançamentos!$T$5:$T$44,'DRE por Centro de Custo'!$C94,Lançamentos!$U$5:$U$44,$D$4)</f>
        <v>0</v>
      </c>
      <c r="G94" s="70">
        <f>SUMIFS(Lançamentos!$AE$5:$AE$44,Lançamentos!$AB$5:$AB$44,'DRE por Centro de Custo'!$C94,Lançamentos!$AC$5:$AC$44,$D$4)</f>
        <v>0</v>
      </c>
      <c r="H94" s="70">
        <f>SUMIFS(Lançamentos!$AM$5:$AM$44,Lançamentos!$AJ$5:$AJ$44,'DRE por Centro de Custo'!$C94,Lançamentos!$AK$5:$AK$44,$D$4)</f>
        <v>0</v>
      </c>
      <c r="I94" s="70">
        <f>SUMIFS(Lançamentos!$AU$5:$AU$44,Lançamentos!$AR$5:$AR$44,'DRE por Centro de Custo'!$C94,Lançamentos!$AS$5:$AS$44,$D$4)</f>
        <v>0</v>
      </c>
      <c r="J94" s="70">
        <f>SUMIFS(Lançamentos!$BC$5:$BC$44,Lançamentos!$AZ$5:$AZ$44,'DRE por Centro de Custo'!$C94,Lançamentos!$BA$5:$BA$44,$D$4)</f>
        <v>0</v>
      </c>
      <c r="K94" s="70">
        <f>SUMIFS(Lançamentos!$BK$5:$BK$44,Lançamentos!$BH$5:$BH$44,'DRE por Centro de Custo'!$C94,Lançamentos!$BI$5:$BI$44,$D$4)</f>
        <v>0</v>
      </c>
      <c r="L94" s="70">
        <f>SUMIFS(Lançamentos!$BS$5:$BS$44,Lançamentos!$BP$5:$BP$44,'DRE por Centro de Custo'!$C94,Lançamentos!$BQ$5:$BQ$44,$D$4)</f>
        <v>0</v>
      </c>
      <c r="M94" s="70">
        <f>SUMIFS(Lançamentos!$CA$5:$CA$44,Lançamentos!$BX$5:$BX$44,'DRE por Centro de Custo'!$C94,Lançamentos!$BY$5:$BY$44,$D$4)</f>
        <v>0</v>
      </c>
      <c r="N94" s="70">
        <f>SUMIFS(Lançamentos!$CI$5:$CI$44,Lançamentos!$CF$5:$CF$44,'DRE por Centro de Custo'!$C94,Lançamentos!$CG$5:$CG$44,$D$4)</f>
        <v>0</v>
      </c>
      <c r="O94" s="70">
        <f>SUMIFS(Lançamentos!$CQ$5:$CQ$44,Lançamentos!$CN$5:$CN$44,'DRE por Centro de Custo'!$C94,Lançamentos!$CO$5:$CO$44,$D$4)</f>
        <v>0</v>
      </c>
    </row>
    <row r="95" spans="2:15" s="4" customFormat="1" ht="15.75" customHeight="1">
      <c r="B95" s="46" t="str">
        <f>Contas!C88</f>
        <v>13.1.3.9</v>
      </c>
      <c r="C95" s="44">
        <f>VLOOKUP(B95,Contas!$C$4:$D$126,2,FALSE)</f>
        <v>0</v>
      </c>
      <c r="D95" s="70">
        <f>SUMIFS(Lançamentos!$G$5:$G$44,Lançamentos!$D$5:$D$44,'DRE por Centro de Custo'!C95,Lançamentos!$E$5:$E$44,$D$4)</f>
        <v>0</v>
      </c>
      <c r="E95" s="70">
        <f>SUMIFS(Lançamentos!$O$5:$O$44,Lançamentos!$L$5:$L$44,'DRE por Centro de Custo'!$C95,Lançamentos!$M$5:$M$44,$D$4)</f>
        <v>0</v>
      </c>
      <c r="F95" s="70">
        <f>SUMIFS(Lançamentos!$W$5:$W$44,Lançamentos!$T$5:$T$44,'DRE por Centro de Custo'!$C95,Lançamentos!$U$5:$U$44,$D$4)</f>
        <v>0</v>
      </c>
      <c r="G95" s="70">
        <f>SUMIFS(Lançamentos!$AE$5:$AE$44,Lançamentos!$AB$5:$AB$44,'DRE por Centro de Custo'!$C95,Lançamentos!$AC$5:$AC$44,$D$4)</f>
        <v>0</v>
      </c>
      <c r="H95" s="70">
        <f>SUMIFS(Lançamentos!$AM$5:$AM$44,Lançamentos!$AJ$5:$AJ$44,'DRE por Centro de Custo'!$C95,Lançamentos!$AK$5:$AK$44,$D$4)</f>
        <v>0</v>
      </c>
      <c r="I95" s="70">
        <f>SUMIFS(Lançamentos!$AU$5:$AU$44,Lançamentos!$AR$5:$AR$44,'DRE por Centro de Custo'!$C95,Lançamentos!$AS$5:$AS$44,$D$4)</f>
        <v>0</v>
      </c>
      <c r="J95" s="70">
        <f>SUMIFS(Lançamentos!$BC$5:$BC$44,Lançamentos!$AZ$5:$AZ$44,'DRE por Centro de Custo'!$C95,Lançamentos!$BA$5:$BA$44,$D$4)</f>
        <v>0</v>
      </c>
      <c r="K95" s="70">
        <f>SUMIFS(Lançamentos!$BK$5:$BK$44,Lançamentos!$BH$5:$BH$44,'DRE por Centro de Custo'!$C95,Lançamentos!$BI$5:$BI$44,$D$4)</f>
        <v>0</v>
      </c>
      <c r="L95" s="70">
        <f>SUMIFS(Lançamentos!$BS$5:$BS$44,Lançamentos!$BP$5:$BP$44,'DRE por Centro de Custo'!$C95,Lançamentos!$BQ$5:$BQ$44,$D$4)</f>
        <v>0</v>
      </c>
      <c r="M95" s="70">
        <f>SUMIFS(Lançamentos!$CA$5:$CA$44,Lançamentos!$BX$5:$BX$44,'DRE por Centro de Custo'!$C95,Lançamentos!$BY$5:$BY$44,$D$4)</f>
        <v>0</v>
      </c>
      <c r="N95" s="70">
        <f>SUMIFS(Lançamentos!$CI$5:$CI$44,Lançamentos!$CF$5:$CF$44,'DRE por Centro de Custo'!$C95,Lançamentos!$CG$5:$CG$44,$D$4)</f>
        <v>0</v>
      </c>
      <c r="O95" s="70">
        <f>SUMIFS(Lançamentos!$CQ$5:$CQ$44,Lançamentos!$CN$5:$CN$44,'DRE por Centro de Custo'!$C95,Lançamentos!$CO$5:$CO$44,$D$4)</f>
        <v>0</v>
      </c>
    </row>
    <row r="96" spans="2:15" s="4" customFormat="1" ht="15.75" customHeight="1">
      <c r="B96" s="46" t="str">
        <f>Contas!C89</f>
        <v>13.1.3.10</v>
      </c>
      <c r="C96" s="44">
        <f>VLOOKUP(B96,Contas!$C$4:$D$126,2,FALSE)</f>
        <v>0</v>
      </c>
      <c r="D96" s="70">
        <f>SUMIFS(Lançamentos!$G$5:$G$44,Lançamentos!$D$5:$D$44,'DRE por Centro de Custo'!C96,Lançamentos!$E$5:$E$44,$D$4)</f>
        <v>0</v>
      </c>
      <c r="E96" s="70">
        <f>SUMIFS(Lançamentos!$O$5:$O$44,Lançamentos!$L$5:$L$44,'DRE por Centro de Custo'!$C96,Lançamentos!$M$5:$M$44,$D$4)</f>
        <v>0</v>
      </c>
      <c r="F96" s="70">
        <f>SUMIFS(Lançamentos!$W$5:$W$44,Lançamentos!$T$5:$T$44,'DRE por Centro de Custo'!$C96,Lançamentos!$U$5:$U$44,$D$4)</f>
        <v>0</v>
      </c>
      <c r="G96" s="70">
        <f>SUMIFS(Lançamentos!$AE$5:$AE$44,Lançamentos!$AB$5:$AB$44,'DRE por Centro de Custo'!$C96,Lançamentos!$AC$5:$AC$44,$D$4)</f>
        <v>0</v>
      </c>
      <c r="H96" s="70">
        <f>SUMIFS(Lançamentos!$AM$5:$AM$44,Lançamentos!$AJ$5:$AJ$44,'DRE por Centro de Custo'!$C96,Lançamentos!$AK$5:$AK$44,$D$4)</f>
        <v>0</v>
      </c>
      <c r="I96" s="70">
        <f>SUMIFS(Lançamentos!$AU$5:$AU$44,Lançamentos!$AR$5:$AR$44,'DRE por Centro de Custo'!$C96,Lançamentos!$AS$5:$AS$44,$D$4)</f>
        <v>0</v>
      </c>
      <c r="J96" s="70">
        <f>SUMIFS(Lançamentos!$BC$5:$BC$44,Lançamentos!$AZ$5:$AZ$44,'DRE por Centro de Custo'!$C96,Lançamentos!$BA$5:$BA$44,$D$4)</f>
        <v>0</v>
      </c>
      <c r="K96" s="70">
        <f>SUMIFS(Lançamentos!$BK$5:$BK$44,Lançamentos!$BH$5:$BH$44,'DRE por Centro de Custo'!$C96,Lançamentos!$BI$5:$BI$44,$D$4)</f>
        <v>0</v>
      </c>
      <c r="L96" s="70">
        <f>SUMIFS(Lançamentos!$BS$5:$BS$44,Lançamentos!$BP$5:$BP$44,'DRE por Centro de Custo'!$C96,Lançamentos!$BQ$5:$BQ$44,$D$4)</f>
        <v>0</v>
      </c>
      <c r="M96" s="70">
        <f>SUMIFS(Lançamentos!$CA$5:$CA$44,Lançamentos!$BX$5:$BX$44,'DRE por Centro de Custo'!$C96,Lançamentos!$BY$5:$BY$44,$D$4)</f>
        <v>0</v>
      </c>
      <c r="N96" s="70">
        <f>SUMIFS(Lançamentos!$CI$5:$CI$44,Lançamentos!$CF$5:$CF$44,'DRE por Centro de Custo'!$C96,Lançamentos!$CG$5:$CG$44,$D$4)</f>
        <v>0</v>
      </c>
      <c r="O96" s="70">
        <f>SUMIFS(Lançamentos!$CQ$5:$CQ$44,Lançamentos!$CN$5:$CN$44,'DRE por Centro de Custo'!$C96,Lançamentos!$CO$5:$CO$44,$D$4)</f>
        <v>0</v>
      </c>
    </row>
    <row r="97" spans="2:15" s="4" customFormat="1" ht="15.75" customHeight="1">
      <c r="B97" s="46">
        <f>Contas!C90</f>
        <v>14</v>
      </c>
      <c r="C97" s="40" t="str">
        <f>VLOOKUP(B97,Contas!$C$4:$D$126,2,FALSE)</f>
        <v>LUCRO OPERACIONAL</v>
      </c>
      <c r="D97" s="67">
        <f t="shared" ref="D97:O97" si="16">D59-D62</f>
        <v>0</v>
      </c>
      <c r="E97" s="67">
        <f t="shared" si="16"/>
        <v>0</v>
      </c>
      <c r="F97" s="67">
        <f t="shared" si="16"/>
        <v>0</v>
      </c>
      <c r="G97" s="67">
        <f t="shared" si="16"/>
        <v>0</v>
      </c>
      <c r="H97" s="67">
        <f t="shared" si="16"/>
        <v>0</v>
      </c>
      <c r="I97" s="67">
        <f t="shared" si="16"/>
        <v>0</v>
      </c>
      <c r="J97" s="67">
        <f t="shared" si="16"/>
        <v>0</v>
      </c>
      <c r="K97" s="67">
        <f t="shared" si="16"/>
        <v>0</v>
      </c>
      <c r="L97" s="67">
        <f t="shared" si="16"/>
        <v>0</v>
      </c>
      <c r="M97" s="67">
        <f t="shared" si="16"/>
        <v>0</v>
      </c>
      <c r="N97" s="67">
        <f t="shared" si="16"/>
        <v>0</v>
      </c>
      <c r="O97" s="67">
        <f t="shared" si="16"/>
        <v>0</v>
      </c>
    </row>
    <row r="98" spans="2:15" s="4" customFormat="1" ht="15.75" customHeight="1">
      <c r="B98" s="46">
        <f>Contas!C91</f>
        <v>15</v>
      </c>
      <c r="C98" s="40" t="str">
        <f>VLOOKUP(B98,Contas!$C$4:$D$126,2,FALSE)</f>
        <v>RESULTADO OPERACIONAL</v>
      </c>
      <c r="D98" s="67">
        <f t="shared" ref="D98:O98" si="17">D99-D110</f>
        <v>0</v>
      </c>
      <c r="E98" s="67">
        <f t="shared" si="17"/>
        <v>0</v>
      </c>
      <c r="F98" s="67">
        <f t="shared" si="17"/>
        <v>0</v>
      </c>
      <c r="G98" s="67">
        <f t="shared" si="17"/>
        <v>0</v>
      </c>
      <c r="H98" s="67">
        <f t="shared" si="17"/>
        <v>0</v>
      </c>
      <c r="I98" s="67">
        <f t="shared" si="17"/>
        <v>0</v>
      </c>
      <c r="J98" s="67">
        <f t="shared" si="17"/>
        <v>0</v>
      </c>
      <c r="K98" s="67">
        <f t="shared" si="17"/>
        <v>0</v>
      </c>
      <c r="L98" s="67">
        <f t="shared" si="17"/>
        <v>0</v>
      </c>
      <c r="M98" s="67">
        <f t="shared" si="17"/>
        <v>0</v>
      </c>
      <c r="N98" s="67">
        <f t="shared" si="17"/>
        <v>0</v>
      </c>
      <c r="O98" s="67">
        <f t="shared" si="17"/>
        <v>0</v>
      </c>
    </row>
    <row r="99" spans="2:15" ht="15.75" customHeight="1">
      <c r="B99" s="46" t="str">
        <f>Contas!C92</f>
        <v>15.1</v>
      </c>
      <c r="C99" s="41" t="str">
        <f>VLOOKUP(B99,Contas!$C$4:$D$126,2,FALSE)</f>
        <v>RECEITAS NÃO OPERACIONAIS</v>
      </c>
      <c r="D99" s="68">
        <f t="shared" ref="D99:O99" si="18">SUM(D100:D109)</f>
        <v>0</v>
      </c>
      <c r="E99" s="68">
        <f t="shared" si="18"/>
        <v>0</v>
      </c>
      <c r="F99" s="68">
        <f t="shared" si="18"/>
        <v>0</v>
      </c>
      <c r="G99" s="68">
        <f t="shared" si="18"/>
        <v>0</v>
      </c>
      <c r="H99" s="68">
        <f t="shared" si="18"/>
        <v>0</v>
      </c>
      <c r="I99" s="68">
        <f t="shared" si="18"/>
        <v>0</v>
      </c>
      <c r="J99" s="68">
        <f t="shared" si="18"/>
        <v>0</v>
      </c>
      <c r="K99" s="68">
        <f t="shared" si="18"/>
        <v>0</v>
      </c>
      <c r="L99" s="68">
        <f t="shared" si="18"/>
        <v>0</v>
      </c>
      <c r="M99" s="68">
        <f t="shared" si="18"/>
        <v>0</v>
      </c>
      <c r="N99" s="68">
        <f t="shared" si="18"/>
        <v>0</v>
      </c>
      <c r="O99" s="68">
        <f t="shared" si="18"/>
        <v>0</v>
      </c>
    </row>
    <row r="100" spans="2:15" ht="15.75" customHeight="1">
      <c r="B100" s="46" t="str">
        <f>Contas!C93</f>
        <v>15.1.1</v>
      </c>
      <c r="C100" s="44">
        <f>VLOOKUP(B100,Contas!$C$4:$D$126,2,FALSE)</f>
        <v>0</v>
      </c>
      <c r="D100" s="70">
        <f>SUMIFS(Lançamentos!$G$5:$G$44,Lançamentos!$D$5:$D$44,'DRE por Centro de Custo'!C100,Lançamentos!$E$5:$E$44,$D$4)</f>
        <v>0</v>
      </c>
      <c r="E100" s="70">
        <f>SUMIFS(Lançamentos!$N$5:$N$44,Lançamentos!$L$5:$L$44,'DRE por Centro de Custo'!$C100,Lançamentos!$M$5:$M$44,$D$4)</f>
        <v>0</v>
      </c>
      <c r="F100" s="70">
        <f>SUMIF(Lançamentos!$T$5:$T$44,'DRE por Centro de Custo'!$C100,Lançamentos!$V$5:$V$44)</f>
        <v>0</v>
      </c>
      <c r="G100" s="70">
        <f>SUMIFS(Lançamentos!$AD$5:$AD$44,Lançamentos!$AB$5:$AB$44,'DRE por Centro de Custo'!$C100,Lançamentos!$AC$5:$AC$44,$D$4)</f>
        <v>0</v>
      </c>
      <c r="H100" s="70">
        <f>SUMIFS(Lançamentos!$AL$5:$AL$44,Lançamentos!$AJ$5:$AJ$44,'DRE por Centro de Custo'!$C100,Lançamentos!$AK$5:$AK$44,$D$4)</f>
        <v>0</v>
      </c>
      <c r="I100" s="70">
        <f>SUMIFS(Lançamentos!$AT$5:$AT$44,Lançamentos!$AR$5:$AR$44,'DRE por Centro de Custo'!$C100,Lançamentos!$AS$5:$AS$44,$D$4)</f>
        <v>0</v>
      </c>
      <c r="J100" s="70">
        <f>SUMIFS(Lançamentos!$BB$5:$BB$44,Lançamentos!$AZ$5:$AZ$44,'DRE por Centro de Custo'!$C100,Lançamentos!$BA$5:$BA$44,$D$4)</f>
        <v>0</v>
      </c>
      <c r="K100" s="70">
        <f>SUMIFS(Lançamentos!$BJ$5:$BJ$44,Lançamentos!$BH$5:$BH$44,'DRE por Centro de Custo'!$C100,Lançamentos!$BI$5:$BI$44,$D$4)</f>
        <v>0</v>
      </c>
      <c r="L100" s="70">
        <f>SUMIFS(Lançamentos!$BR$5:$BR$44,Lançamentos!$BP$5:$BP$44,'DRE por Centro de Custo'!$C100,Lançamentos!$BQ$5:$BQ$44,$D$4)</f>
        <v>0</v>
      </c>
      <c r="M100" s="70">
        <f>SUMIFS(Lançamentos!$BZ$5:$BZ$44,Lançamentos!$BX$5:$BX$44,'DRE por Centro de Custo'!$C100,Lançamentos!$BY$5:$BY$44,$D$4)</f>
        <v>0</v>
      </c>
      <c r="N100" s="70">
        <f>SUMIFS(Lançamentos!$CH$5:$CH$44,Lançamentos!$CF$5:$CF$44,'DRE por Centro de Custo'!$C100,Lançamentos!$CG$5:$CG$44,$D$4)</f>
        <v>0</v>
      </c>
      <c r="O100" s="70">
        <f>SUMIFS(Lançamentos!$CP$5:$CP$44,Lançamentos!$CN$5:$CN$44,'DRE por Centro de Custo'!$C100,Lançamentos!$CO$5:$CO$44,$D$4)</f>
        <v>0</v>
      </c>
    </row>
    <row r="101" spans="2:15" ht="15.75" customHeight="1">
      <c r="B101" s="46" t="str">
        <f>Contas!C94</f>
        <v>15.1.2</v>
      </c>
      <c r="C101" s="44">
        <f>VLOOKUP(B101,Contas!$C$4:$D$126,2,FALSE)</f>
        <v>0</v>
      </c>
      <c r="D101" s="70">
        <f>SUMIFS(Lançamentos!$G$5:$G$44,Lançamentos!$D$5:$D$44,'DRE por Centro de Custo'!C101,Lançamentos!$E$5:$E$44,$D$4)</f>
        <v>0</v>
      </c>
      <c r="E101" s="70">
        <f>SUMIFS(Lançamentos!$N$5:$N$44,Lançamentos!$L$5:$L$44,'DRE por Centro de Custo'!$C101,Lançamentos!$M$5:$M$44,$D$4)</f>
        <v>0</v>
      </c>
      <c r="F101" s="70">
        <f>SUMIF(Lançamentos!$T$5:$T$44,'DRE por Centro de Custo'!$C101,Lançamentos!$V$5:$V$44)</f>
        <v>0</v>
      </c>
      <c r="G101" s="70">
        <f>SUMIFS(Lançamentos!$AD$5:$AD$44,Lançamentos!$AB$5:$AB$44,'DRE por Centro de Custo'!$C101,Lançamentos!$AC$5:$AC$44,$D$4)</f>
        <v>0</v>
      </c>
      <c r="H101" s="70">
        <f>SUMIFS(Lançamentos!$AL$5:$AL$44,Lançamentos!$AJ$5:$AJ$44,'DRE por Centro de Custo'!$C101,Lançamentos!$AK$5:$AK$44,$D$4)</f>
        <v>0</v>
      </c>
      <c r="I101" s="70">
        <f>SUMIFS(Lançamentos!$AT$5:$AT$44,Lançamentos!$AR$5:$AR$44,'DRE por Centro de Custo'!$C101,Lançamentos!$AS$5:$AS$44,$D$4)</f>
        <v>0</v>
      </c>
      <c r="J101" s="70">
        <f>SUMIFS(Lançamentos!$BB$5:$BB$44,Lançamentos!$AZ$5:$AZ$44,'DRE por Centro de Custo'!$C101,Lançamentos!$BA$5:$BA$44,$D$4)</f>
        <v>0</v>
      </c>
      <c r="K101" s="70">
        <f>SUMIFS(Lançamentos!$BJ$5:$BJ$44,Lançamentos!$BH$5:$BH$44,'DRE por Centro de Custo'!$C101,Lançamentos!$BI$5:$BI$44,$D$4)</f>
        <v>0</v>
      </c>
      <c r="L101" s="70">
        <f>SUMIFS(Lançamentos!$BR$5:$BR$44,Lançamentos!$BP$5:$BP$44,'DRE por Centro de Custo'!$C101,Lançamentos!$BQ$5:$BQ$44,$D$4)</f>
        <v>0</v>
      </c>
      <c r="M101" s="70">
        <f>SUMIFS(Lançamentos!$BZ$5:$BZ$44,Lançamentos!$BX$5:$BX$44,'DRE por Centro de Custo'!$C101,Lançamentos!$BY$5:$BY$44,$D$4)</f>
        <v>0</v>
      </c>
      <c r="N101" s="70">
        <f>SUMIFS(Lançamentos!$CH$5:$CH$44,Lançamentos!$CF$5:$CF$44,'DRE por Centro de Custo'!$C101,Lançamentos!$CG$5:$CG$44,$D$4)</f>
        <v>0</v>
      </c>
      <c r="O101" s="70">
        <f>SUMIFS(Lançamentos!$CP$5:$CP$44,Lançamentos!$CN$5:$CN$44,'DRE por Centro de Custo'!$C101,Lançamentos!$CO$5:$CO$44,$D$4)</f>
        <v>0</v>
      </c>
    </row>
    <row r="102" spans="2:15" ht="15.75" customHeight="1">
      <c r="B102" s="46" t="str">
        <f>Contas!C95</f>
        <v>15.1.3</v>
      </c>
      <c r="C102" s="44">
        <f>VLOOKUP(B102,Contas!$C$4:$D$126,2,FALSE)</f>
        <v>0</v>
      </c>
      <c r="D102" s="70">
        <f>SUMIFS(Lançamentos!$G$5:$G$44,Lançamentos!$D$5:$D$44,'DRE por Centro de Custo'!C102,Lançamentos!$E$5:$E$44,$D$4)</f>
        <v>0</v>
      </c>
      <c r="E102" s="70">
        <f>SUMIFS(Lançamentos!$N$5:$N$44,Lançamentos!$L$5:$L$44,'DRE por Centro de Custo'!$C102,Lançamentos!$M$5:$M$44,$D$4)</f>
        <v>0</v>
      </c>
      <c r="F102" s="70">
        <f>SUMIF(Lançamentos!$T$5:$T$44,'DRE por Centro de Custo'!$C102,Lançamentos!$V$5:$V$44)</f>
        <v>0</v>
      </c>
      <c r="G102" s="70">
        <f>SUMIFS(Lançamentos!$AD$5:$AD$44,Lançamentos!$AB$5:$AB$44,'DRE por Centro de Custo'!$C102,Lançamentos!$AC$5:$AC$44,$D$4)</f>
        <v>0</v>
      </c>
      <c r="H102" s="70">
        <f>SUMIFS(Lançamentos!$AL$5:$AL$44,Lançamentos!$AJ$5:$AJ$44,'DRE por Centro de Custo'!$C102,Lançamentos!$AK$5:$AK$44,$D$4)</f>
        <v>0</v>
      </c>
      <c r="I102" s="70">
        <f>SUMIFS(Lançamentos!$AT$5:$AT$44,Lançamentos!$AR$5:$AR$44,'DRE por Centro de Custo'!$C102,Lançamentos!$AS$5:$AS$44,$D$4)</f>
        <v>0</v>
      </c>
      <c r="J102" s="70">
        <f>SUMIFS(Lançamentos!$BB$5:$BB$44,Lançamentos!$AZ$5:$AZ$44,'DRE por Centro de Custo'!$C102,Lançamentos!$BA$5:$BA$44,$D$4)</f>
        <v>0</v>
      </c>
      <c r="K102" s="70">
        <f>SUMIFS(Lançamentos!$BJ$5:$BJ$44,Lançamentos!$BH$5:$BH$44,'DRE por Centro de Custo'!$C102,Lançamentos!$BI$5:$BI$44,$D$4)</f>
        <v>0</v>
      </c>
      <c r="L102" s="70">
        <f>SUMIFS(Lançamentos!$BR$5:$BR$44,Lançamentos!$BP$5:$BP$44,'DRE por Centro de Custo'!$C102,Lançamentos!$BQ$5:$BQ$44,$D$4)</f>
        <v>0</v>
      </c>
      <c r="M102" s="70">
        <f>SUMIFS(Lançamentos!$BZ$5:$BZ$44,Lançamentos!$BX$5:$BX$44,'DRE por Centro de Custo'!$C102,Lançamentos!$BY$5:$BY$44,$D$4)</f>
        <v>0</v>
      </c>
      <c r="N102" s="70">
        <f>SUMIFS(Lançamentos!$CH$5:$CH$44,Lançamentos!$CF$5:$CF$44,'DRE por Centro de Custo'!$C102,Lançamentos!$CG$5:$CG$44,$D$4)</f>
        <v>0</v>
      </c>
      <c r="O102" s="70">
        <f>SUMIFS(Lançamentos!$CP$5:$CP$44,Lançamentos!$CN$5:$CN$44,'DRE por Centro de Custo'!$C102,Lançamentos!$CO$5:$CO$44,$D$4)</f>
        <v>0</v>
      </c>
    </row>
    <row r="103" spans="2:15" ht="15.75" customHeight="1">
      <c r="B103" s="46" t="str">
        <f>Contas!C96</f>
        <v>15.1.4</v>
      </c>
      <c r="C103" s="44">
        <f>VLOOKUP(B103,Contas!$C$4:$D$126,2,FALSE)</f>
        <v>0</v>
      </c>
      <c r="D103" s="70">
        <f>SUMIFS(Lançamentos!$G$5:$G$44,Lançamentos!$D$5:$D$44,'DRE por Centro de Custo'!C103,Lançamentos!$E$5:$E$44,$D$4)</f>
        <v>0</v>
      </c>
      <c r="E103" s="70">
        <f>SUMIFS(Lançamentos!$N$5:$N$44,Lançamentos!$L$5:$L$44,'DRE por Centro de Custo'!$C103,Lançamentos!$M$5:$M$44,$D$4)</f>
        <v>0</v>
      </c>
      <c r="F103" s="70">
        <f>SUMIF(Lançamentos!$T$5:$T$44,'DRE por Centro de Custo'!$C103,Lançamentos!$V$5:$V$44)</f>
        <v>0</v>
      </c>
      <c r="G103" s="70">
        <f>SUMIFS(Lançamentos!$AD$5:$AD$44,Lançamentos!$AB$5:$AB$44,'DRE por Centro de Custo'!$C103,Lançamentos!$AC$5:$AC$44,$D$4)</f>
        <v>0</v>
      </c>
      <c r="H103" s="70">
        <f>SUMIFS(Lançamentos!$AL$5:$AL$44,Lançamentos!$AJ$5:$AJ$44,'DRE por Centro de Custo'!$C103,Lançamentos!$AK$5:$AK$44,$D$4)</f>
        <v>0</v>
      </c>
      <c r="I103" s="70">
        <f>SUMIFS(Lançamentos!$AT$5:$AT$44,Lançamentos!$AR$5:$AR$44,'DRE por Centro de Custo'!$C103,Lançamentos!$AS$5:$AS$44,$D$4)</f>
        <v>0</v>
      </c>
      <c r="J103" s="70">
        <f>SUMIFS(Lançamentos!$BB$5:$BB$44,Lançamentos!$AZ$5:$AZ$44,'DRE por Centro de Custo'!$C103,Lançamentos!$BA$5:$BA$44,$D$4)</f>
        <v>0</v>
      </c>
      <c r="K103" s="70">
        <f>SUMIFS(Lançamentos!$BJ$5:$BJ$44,Lançamentos!$BH$5:$BH$44,'DRE por Centro de Custo'!$C103,Lançamentos!$BI$5:$BI$44,$D$4)</f>
        <v>0</v>
      </c>
      <c r="L103" s="70">
        <f>SUMIFS(Lançamentos!$BR$5:$BR$44,Lançamentos!$BP$5:$BP$44,'DRE por Centro de Custo'!$C103,Lançamentos!$BQ$5:$BQ$44,$D$4)</f>
        <v>0</v>
      </c>
      <c r="M103" s="70">
        <f>SUMIFS(Lançamentos!$BZ$5:$BZ$44,Lançamentos!$BX$5:$BX$44,'DRE por Centro de Custo'!$C103,Lançamentos!$BY$5:$BY$44,$D$4)</f>
        <v>0</v>
      </c>
      <c r="N103" s="70">
        <f>SUMIFS(Lançamentos!$CH$5:$CH$44,Lançamentos!$CF$5:$CF$44,'DRE por Centro de Custo'!$C103,Lançamentos!$CG$5:$CG$44,$D$4)</f>
        <v>0</v>
      </c>
      <c r="O103" s="70">
        <f>SUMIFS(Lançamentos!$CP$5:$CP$44,Lançamentos!$CN$5:$CN$44,'DRE por Centro de Custo'!$C103,Lançamentos!$CO$5:$CO$44,$D$4)</f>
        <v>0</v>
      </c>
    </row>
    <row r="104" spans="2:15" ht="15.75" customHeight="1">
      <c r="B104" s="46" t="str">
        <f>Contas!C97</f>
        <v>15.1.5</v>
      </c>
      <c r="C104" s="44">
        <f>VLOOKUP(B104,Contas!$C$4:$D$126,2,FALSE)</f>
        <v>0</v>
      </c>
      <c r="D104" s="70">
        <f>SUMIFS(Lançamentos!$G$5:$G$44,Lançamentos!$D$5:$D$44,'DRE por Centro de Custo'!C104,Lançamentos!$E$5:$E$44,$D$4)</f>
        <v>0</v>
      </c>
      <c r="E104" s="70">
        <f>SUMIFS(Lançamentos!$N$5:$N$44,Lançamentos!$L$5:$L$44,'DRE por Centro de Custo'!$C104,Lançamentos!$M$5:$M$44,$D$4)</f>
        <v>0</v>
      </c>
      <c r="F104" s="70">
        <f>SUMIF(Lançamentos!$T$5:$T$44,'DRE por Centro de Custo'!$C104,Lançamentos!$V$5:$V$44)</f>
        <v>0</v>
      </c>
      <c r="G104" s="70">
        <f>SUMIFS(Lançamentos!$AD$5:$AD$44,Lançamentos!$AB$5:$AB$44,'DRE por Centro de Custo'!$C104,Lançamentos!$AC$5:$AC$44,$D$4)</f>
        <v>0</v>
      </c>
      <c r="H104" s="70">
        <f>SUMIFS(Lançamentos!$AL$5:$AL$44,Lançamentos!$AJ$5:$AJ$44,'DRE por Centro de Custo'!$C104,Lançamentos!$AK$5:$AK$44,$D$4)</f>
        <v>0</v>
      </c>
      <c r="I104" s="70">
        <f>SUMIFS(Lançamentos!$AT$5:$AT$44,Lançamentos!$AR$5:$AR$44,'DRE por Centro de Custo'!$C104,Lançamentos!$AS$5:$AS$44,$D$4)</f>
        <v>0</v>
      </c>
      <c r="J104" s="70">
        <f>SUMIFS(Lançamentos!$BB$5:$BB$44,Lançamentos!$AZ$5:$AZ$44,'DRE por Centro de Custo'!$C104,Lançamentos!$BA$5:$BA$44,$D$4)</f>
        <v>0</v>
      </c>
      <c r="K104" s="70">
        <f>SUMIFS(Lançamentos!$BJ$5:$BJ$44,Lançamentos!$BH$5:$BH$44,'DRE por Centro de Custo'!$C104,Lançamentos!$BI$5:$BI$44,$D$4)</f>
        <v>0</v>
      </c>
      <c r="L104" s="70">
        <f>SUMIFS(Lançamentos!$BR$5:$BR$44,Lançamentos!$BP$5:$BP$44,'DRE por Centro de Custo'!$C104,Lançamentos!$BQ$5:$BQ$44,$D$4)</f>
        <v>0</v>
      </c>
      <c r="M104" s="70">
        <f>SUMIFS(Lançamentos!$BZ$5:$BZ$44,Lançamentos!$BX$5:$BX$44,'DRE por Centro de Custo'!$C104,Lançamentos!$BY$5:$BY$44,$D$4)</f>
        <v>0</v>
      </c>
      <c r="N104" s="70">
        <f>SUMIFS(Lançamentos!$CH$5:$CH$44,Lançamentos!$CF$5:$CF$44,'DRE por Centro de Custo'!$C104,Lançamentos!$CG$5:$CG$44,$D$4)</f>
        <v>0</v>
      </c>
      <c r="O104" s="70">
        <f>SUMIFS(Lançamentos!$CP$5:$CP$44,Lançamentos!$CN$5:$CN$44,'DRE por Centro de Custo'!$C104,Lançamentos!$CO$5:$CO$44,$D$4)</f>
        <v>0</v>
      </c>
    </row>
    <row r="105" spans="2:15" ht="15.75" customHeight="1">
      <c r="B105" s="46" t="str">
        <f>Contas!C98</f>
        <v>15.1.6</v>
      </c>
      <c r="C105" s="44">
        <f>VLOOKUP(B105,Contas!$C$4:$D$126,2,FALSE)</f>
        <v>0</v>
      </c>
      <c r="D105" s="70">
        <f>SUMIFS(Lançamentos!$G$5:$G$44,Lançamentos!$D$5:$D$44,'DRE por Centro de Custo'!C105,Lançamentos!$E$5:$E$44,$D$4)</f>
        <v>0</v>
      </c>
      <c r="E105" s="70">
        <f>SUMIFS(Lançamentos!$N$5:$N$44,Lançamentos!$L$5:$L$44,'DRE por Centro de Custo'!$C105,Lançamentos!$M$5:$M$44,$D$4)</f>
        <v>0</v>
      </c>
      <c r="F105" s="70">
        <f>SUMIF(Lançamentos!$T$5:$T$44,'DRE por Centro de Custo'!$C105,Lançamentos!$V$5:$V$44)</f>
        <v>0</v>
      </c>
      <c r="G105" s="70">
        <f>SUMIFS(Lançamentos!$AD$5:$AD$44,Lançamentos!$AB$5:$AB$44,'DRE por Centro de Custo'!$C105,Lançamentos!$AC$5:$AC$44,$D$4)</f>
        <v>0</v>
      </c>
      <c r="H105" s="70">
        <f>SUMIFS(Lançamentos!$AL$5:$AL$44,Lançamentos!$AJ$5:$AJ$44,'DRE por Centro de Custo'!$C105,Lançamentos!$AK$5:$AK$44,$D$4)</f>
        <v>0</v>
      </c>
      <c r="I105" s="70">
        <f>SUMIFS(Lançamentos!$AT$5:$AT$44,Lançamentos!$AR$5:$AR$44,'DRE por Centro de Custo'!$C105,Lançamentos!$AS$5:$AS$44,$D$4)</f>
        <v>0</v>
      </c>
      <c r="J105" s="70">
        <f>SUMIFS(Lançamentos!$BB$5:$BB$44,Lançamentos!$AZ$5:$AZ$44,'DRE por Centro de Custo'!$C105,Lançamentos!$BA$5:$BA$44,$D$4)</f>
        <v>0</v>
      </c>
      <c r="K105" s="70">
        <f>SUMIFS(Lançamentos!$BJ$5:$BJ$44,Lançamentos!$BH$5:$BH$44,'DRE por Centro de Custo'!$C105,Lançamentos!$BI$5:$BI$44,$D$4)</f>
        <v>0</v>
      </c>
      <c r="L105" s="70">
        <f>SUMIFS(Lançamentos!$BR$5:$BR$44,Lançamentos!$BP$5:$BP$44,'DRE por Centro de Custo'!$C105,Lançamentos!$BQ$5:$BQ$44,$D$4)</f>
        <v>0</v>
      </c>
      <c r="M105" s="70">
        <f>SUMIFS(Lançamentos!$BZ$5:$BZ$44,Lançamentos!$BX$5:$BX$44,'DRE por Centro de Custo'!$C105,Lançamentos!$BY$5:$BY$44,$D$4)</f>
        <v>0</v>
      </c>
      <c r="N105" s="70">
        <f>SUMIFS(Lançamentos!$CH$5:$CH$44,Lançamentos!$CF$5:$CF$44,'DRE por Centro de Custo'!$C105,Lançamentos!$CG$5:$CG$44,$D$4)</f>
        <v>0</v>
      </c>
      <c r="O105" s="70">
        <f>SUMIFS(Lançamentos!$CP$5:$CP$44,Lançamentos!$CN$5:$CN$44,'DRE por Centro de Custo'!$C105,Lançamentos!$CO$5:$CO$44,$D$4)</f>
        <v>0</v>
      </c>
    </row>
    <row r="106" spans="2:15" ht="15.75" customHeight="1">
      <c r="B106" s="46" t="str">
        <f>Contas!C99</f>
        <v>15.1.7</v>
      </c>
      <c r="C106" s="44">
        <f>VLOOKUP(B106,Contas!$C$4:$D$126,2,FALSE)</f>
        <v>0</v>
      </c>
      <c r="D106" s="70">
        <f>SUMIFS(Lançamentos!$G$5:$G$44,Lançamentos!$D$5:$D$44,'DRE por Centro de Custo'!C106,Lançamentos!$E$5:$E$44,$D$4)</f>
        <v>0</v>
      </c>
      <c r="E106" s="70">
        <f>SUMIFS(Lançamentos!$N$5:$N$44,Lançamentos!$L$5:$L$44,'DRE por Centro de Custo'!$C106,Lançamentos!$M$5:$M$44,$D$4)</f>
        <v>0</v>
      </c>
      <c r="F106" s="70">
        <f>SUMIF(Lançamentos!$T$5:$T$44,'DRE por Centro de Custo'!$C106,Lançamentos!$V$5:$V$44)</f>
        <v>0</v>
      </c>
      <c r="G106" s="70">
        <f>SUMIFS(Lançamentos!$AD$5:$AD$44,Lançamentos!$AB$5:$AB$44,'DRE por Centro de Custo'!$C106,Lançamentos!$AC$5:$AC$44,$D$4)</f>
        <v>0</v>
      </c>
      <c r="H106" s="70">
        <f>SUMIFS(Lançamentos!$AL$5:$AL$44,Lançamentos!$AJ$5:$AJ$44,'DRE por Centro de Custo'!$C106,Lançamentos!$AK$5:$AK$44,$D$4)</f>
        <v>0</v>
      </c>
      <c r="I106" s="70">
        <f>SUMIFS(Lançamentos!$AT$5:$AT$44,Lançamentos!$AR$5:$AR$44,'DRE por Centro de Custo'!$C106,Lançamentos!$AS$5:$AS$44,$D$4)</f>
        <v>0</v>
      </c>
      <c r="J106" s="70">
        <f>SUMIFS(Lançamentos!$BB$5:$BB$44,Lançamentos!$AZ$5:$AZ$44,'DRE por Centro de Custo'!$C106,Lançamentos!$BA$5:$BA$44,$D$4)</f>
        <v>0</v>
      </c>
      <c r="K106" s="70">
        <f>SUMIFS(Lançamentos!$BJ$5:$BJ$44,Lançamentos!$BH$5:$BH$44,'DRE por Centro de Custo'!$C106,Lançamentos!$BI$5:$BI$44,$D$4)</f>
        <v>0</v>
      </c>
      <c r="L106" s="70">
        <f>SUMIFS(Lançamentos!$BR$5:$BR$44,Lançamentos!$BP$5:$BP$44,'DRE por Centro de Custo'!$C106,Lançamentos!$BQ$5:$BQ$44,$D$4)</f>
        <v>0</v>
      </c>
      <c r="M106" s="70">
        <f>SUMIFS(Lançamentos!$BZ$5:$BZ$44,Lançamentos!$BX$5:$BX$44,'DRE por Centro de Custo'!$C106,Lançamentos!$BY$5:$BY$44,$D$4)</f>
        <v>0</v>
      </c>
      <c r="N106" s="70">
        <f>SUMIFS(Lançamentos!$CH$5:$CH$44,Lançamentos!$CF$5:$CF$44,'DRE por Centro de Custo'!$C106,Lançamentos!$CG$5:$CG$44,$D$4)</f>
        <v>0</v>
      </c>
      <c r="O106" s="70">
        <f>SUMIFS(Lançamentos!$CP$5:$CP$44,Lançamentos!$CN$5:$CN$44,'DRE por Centro de Custo'!$C106,Lançamentos!$CO$5:$CO$44,$D$4)</f>
        <v>0</v>
      </c>
    </row>
    <row r="107" spans="2:15" ht="15.75" customHeight="1">
      <c r="B107" s="46" t="str">
        <f>Contas!C100</f>
        <v>15.1.8</v>
      </c>
      <c r="C107" s="44">
        <f>VLOOKUP(B107,Contas!$C$4:$D$126,2,FALSE)</f>
        <v>0</v>
      </c>
      <c r="D107" s="70">
        <f>SUMIFS(Lançamentos!$G$5:$G$44,Lançamentos!$D$5:$D$44,'DRE por Centro de Custo'!C107,Lançamentos!$E$5:$E$44,$D$4)</f>
        <v>0</v>
      </c>
      <c r="E107" s="70">
        <f>SUMIFS(Lançamentos!$N$5:$N$44,Lançamentos!$L$5:$L$44,'DRE por Centro de Custo'!$C107,Lançamentos!$M$5:$M$44,$D$4)</f>
        <v>0</v>
      </c>
      <c r="F107" s="70">
        <f>SUMIF(Lançamentos!$T$5:$T$44,'DRE por Centro de Custo'!$C107,Lançamentos!$V$5:$V$44)</f>
        <v>0</v>
      </c>
      <c r="G107" s="70">
        <f>SUMIFS(Lançamentos!$AD$5:$AD$44,Lançamentos!$AB$5:$AB$44,'DRE por Centro de Custo'!$C107,Lançamentos!$AC$5:$AC$44,$D$4)</f>
        <v>0</v>
      </c>
      <c r="H107" s="70">
        <f>SUMIFS(Lançamentos!$AL$5:$AL$44,Lançamentos!$AJ$5:$AJ$44,'DRE por Centro de Custo'!$C107,Lançamentos!$AK$5:$AK$44,$D$4)</f>
        <v>0</v>
      </c>
      <c r="I107" s="70">
        <f>SUMIFS(Lançamentos!$AT$5:$AT$44,Lançamentos!$AR$5:$AR$44,'DRE por Centro de Custo'!$C107,Lançamentos!$AS$5:$AS$44,$D$4)</f>
        <v>0</v>
      </c>
      <c r="J107" s="70">
        <f>SUMIFS(Lançamentos!$BB$5:$BB$44,Lançamentos!$AZ$5:$AZ$44,'DRE por Centro de Custo'!$C107,Lançamentos!$BA$5:$BA$44,$D$4)</f>
        <v>0</v>
      </c>
      <c r="K107" s="70">
        <f>SUMIFS(Lançamentos!$BJ$5:$BJ$44,Lançamentos!$BH$5:$BH$44,'DRE por Centro de Custo'!$C107,Lançamentos!$BI$5:$BI$44,$D$4)</f>
        <v>0</v>
      </c>
      <c r="L107" s="70">
        <f>SUMIFS(Lançamentos!$BR$5:$BR$44,Lançamentos!$BP$5:$BP$44,'DRE por Centro de Custo'!$C107,Lançamentos!$BQ$5:$BQ$44,$D$4)</f>
        <v>0</v>
      </c>
      <c r="M107" s="70">
        <f>SUMIFS(Lançamentos!$BZ$5:$BZ$44,Lançamentos!$BX$5:$BX$44,'DRE por Centro de Custo'!$C107,Lançamentos!$BY$5:$BY$44,$D$4)</f>
        <v>0</v>
      </c>
      <c r="N107" s="70">
        <f>SUMIFS(Lançamentos!$CH$5:$CH$44,Lançamentos!$CF$5:$CF$44,'DRE por Centro de Custo'!$C107,Lançamentos!$CG$5:$CG$44,$D$4)</f>
        <v>0</v>
      </c>
      <c r="O107" s="70">
        <f>SUMIFS(Lançamentos!$CP$5:$CP$44,Lançamentos!$CN$5:$CN$44,'DRE por Centro de Custo'!$C107,Lançamentos!$CO$5:$CO$44,$D$4)</f>
        <v>0</v>
      </c>
    </row>
    <row r="108" spans="2:15" ht="15.75" customHeight="1">
      <c r="B108" s="46" t="str">
        <f>Contas!C101</f>
        <v>15.1.9</v>
      </c>
      <c r="C108" s="44">
        <f>VLOOKUP(B108,Contas!$C$4:$D$126,2,FALSE)</f>
        <v>0</v>
      </c>
      <c r="D108" s="70">
        <f>SUMIFS(Lançamentos!$G$5:$G$44,Lançamentos!$D$5:$D$44,'DRE por Centro de Custo'!C108,Lançamentos!$E$5:$E$44,$D$4)</f>
        <v>0</v>
      </c>
      <c r="E108" s="70">
        <f>SUMIFS(Lançamentos!$N$5:$N$44,Lançamentos!$L$5:$L$44,'DRE por Centro de Custo'!$C108,Lançamentos!$M$5:$M$44,$D$4)</f>
        <v>0</v>
      </c>
      <c r="F108" s="70">
        <f>SUMIF(Lançamentos!$T$5:$T$44,'DRE por Centro de Custo'!$C108,Lançamentos!$V$5:$V$44)</f>
        <v>0</v>
      </c>
      <c r="G108" s="70">
        <f>SUMIFS(Lançamentos!$AD$5:$AD$44,Lançamentos!$AB$5:$AB$44,'DRE por Centro de Custo'!$C108,Lançamentos!$AC$5:$AC$44,$D$4)</f>
        <v>0</v>
      </c>
      <c r="H108" s="70">
        <f>SUMIFS(Lançamentos!$AL$5:$AL$44,Lançamentos!$AJ$5:$AJ$44,'DRE por Centro de Custo'!$C108,Lançamentos!$AK$5:$AK$44,$D$4)</f>
        <v>0</v>
      </c>
      <c r="I108" s="70">
        <f>SUMIFS(Lançamentos!$AT$5:$AT$44,Lançamentos!$AR$5:$AR$44,'DRE por Centro de Custo'!$C108,Lançamentos!$AS$5:$AS$44,$D$4)</f>
        <v>0</v>
      </c>
      <c r="J108" s="70">
        <f>SUMIFS(Lançamentos!$BB$5:$BB$44,Lançamentos!$AZ$5:$AZ$44,'DRE por Centro de Custo'!$C108,Lançamentos!$BA$5:$BA$44,$D$4)</f>
        <v>0</v>
      </c>
      <c r="K108" s="70">
        <f>SUMIFS(Lançamentos!$BJ$5:$BJ$44,Lançamentos!$BH$5:$BH$44,'DRE por Centro de Custo'!$C108,Lançamentos!$BI$5:$BI$44,$D$4)</f>
        <v>0</v>
      </c>
      <c r="L108" s="70">
        <f>SUMIFS(Lançamentos!$BR$5:$BR$44,Lançamentos!$BP$5:$BP$44,'DRE por Centro de Custo'!$C108,Lançamentos!$BQ$5:$BQ$44,$D$4)</f>
        <v>0</v>
      </c>
      <c r="M108" s="70">
        <f>SUMIFS(Lançamentos!$BZ$5:$BZ$44,Lançamentos!$BX$5:$BX$44,'DRE por Centro de Custo'!$C108,Lançamentos!$BY$5:$BY$44,$D$4)</f>
        <v>0</v>
      </c>
      <c r="N108" s="70">
        <f>SUMIFS(Lançamentos!$CH$5:$CH$44,Lançamentos!$CF$5:$CF$44,'DRE por Centro de Custo'!$C108,Lançamentos!$CG$5:$CG$44,$D$4)</f>
        <v>0</v>
      </c>
      <c r="O108" s="70">
        <f>SUMIFS(Lançamentos!$CP$5:$CP$44,Lançamentos!$CN$5:$CN$44,'DRE por Centro de Custo'!$C108,Lançamentos!$CO$5:$CO$44,$D$4)</f>
        <v>0</v>
      </c>
    </row>
    <row r="109" spans="2:15" ht="15.75" customHeight="1">
      <c r="B109" s="46" t="str">
        <f>Contas!C102</f>
        <v>15.1.10</v>
      </c>
      <c r="C109" s="44">
        <f>VLOOKUP(B109,Contas!$C$4:$D$126,2,FALSE)</f>
        <v>0</v>
      </c>
      <c r="D109" s="70">
        <f>SUMIFS(Lançamentos!$G$5:$G$44,Lançamentos!$D$5:$D$44,'DRE por Centro de Custo'!C109,Lançamentos!$E$5:$E$44,$D$4)</f>
        <v>0</v>
      </c>
      <c r="E109" s="70">
        <f>SUMIFS(Lançamentos!$N$5:$N$44,Lançamentos!$L$5:$L$44,'DRE por Centro de Custo'!$C109,Lançamentos!$M$5:$M$44,$D$4)</f>
        <v>0</v>
      </c>
      <c r="F109" s="70">
        <f>SUMIF(Lançamentos!$T$5:$T$44,'DRE por Centro de Custo'!$C109,Lançamentos!$V$5:$V$44)</f>
        <v>0</v>
      </c>
      <c r="G109" s="70">
        <f>SUMIFS(Lançamentos!$AD$5:$AD$44,Lançamentos!$AB$5:$AB$44,'DRE por Centro de Custo'!$C109,Lançamentos!$AC$5:$AC$44,$D$4)</f>
        <v>0</v>
      </c>
      <c r="H109" s="70">
        <f>SUMIFS(Lançamentos!$AL$5:$AL$44,Lançamentos!$AJ$5:$AJ$44,'DRE por Centro de Custo'!$C109,Lançamentos!$AK$5:$AK$44,$D$4)</f>
        <v>0</v>
      </c>
      <c r="I109" s="70">
        <f>SUMIFS(Lançamentos!$AT$5:$AT$44,Lançamentos!$AR$5:$AR$44,'DRE por Centro de Custo'!$C109,Lançamentos!$AS$5:$AS$44,$D$4)</f>
        <v>0</v>
      </c>
      <c r="J109" s="70">
        <f>SUMIFS(Lançamentos!$BB$5:$BB$44,Lançamentos!$AZ$5:$AZ$44,'DRE por Centro de Custo'!$C109,Lançamentos!$BA$5:$BA$44,$D$4)</f>
        <v>0</v>
      </c>
      <c r="K109" s="70">
        <f>SUMIFS(Lançamentos!$BJ$5:$BJ$44,Lançamentos!$BH$5:$BH$44,'DRE por Centro de Custo'!$C109,Lançamentos!$BI$5:$BI$44,$D$4)</f>
        <v>0</v>
      </c>
      <c r="L109" s="70">
        <f>SUMIFS(Lançamentos!$BR$5:$BR$44,Lançamentos!$BP$5:$BP$44,'DRE por Centro de Custo'!$C109,Lançamentos!$BQ$5:$BQ$44,$D$4)</f>
        <v>0</v>
      </c>
      <c r="M109" s="70">
        <f>SUMIFS(Lançamentos!$BZ$5:$BZ$44,Lançamentos!$BX$5:$BX$44,'DRE por Centro de Custo'!$C109,Lançamentos!$BY$5:$BY$44,$D$4)</f>
        <v>0</v>
      </c>
      <c r="N109" s="70">
        <f>SUMIFS(Lançamentos!$CH$5:$CH$44,Lançamentos!$CF$5:$CF$44,'DRE por Centro de Custo'!$C109,Lançamentos!$CG$5:$CG$44,$D$4)</f>
        <v>0</v>
      </c>
      <c r="O109" s="70">
        <f>SUMIFS(Lançamentos!$CP$5:$CP$44,Lançamentos!$CN$5:$CN$44,'DRE por Centro de Custo'!$C109,Lançamentos!$CO$5:$CO$44,$D$4)</f>
        <v>0</v>
      </c>
    </row>
    <row r="110" spans="2:15" ht="15.75" customHeight="1">
      <c r="B110" s="46" t="str">
        <f>Contas!C103</f>
        <v>15.2</v>
      </c>
      <c r="C110" s="41" t="str">
        <f>VLOOKUP(B110,Contas!$C$4:$D$126,2,FALSE)</f>
        <v>DESPESAS NÃO OPERACIONAIS</v>
      </c>
      <c r="D110" s="68">
        <f t="shared" ref="D110:O110" si="19">SUM(D111:D120)</f>
        <v>0</v>
      </c>
      <c r="E110" s="68">
        <f t="shared" si="19"/>
        <v>0</v>
      </c>
      <c r="F110" s="68">
        <f t="shared" si="19"/>
        <v>0</v>
      </c>
      <c r="G110" s="68">
        <f t="shared" si="19"/>
        <v>0</v>
      </c>
      <c r="H110" s="68">
        <f t="shared" si="19"/>
        <v>0</v>
      </c>
      <c r="I110" s="68">
        <f t="shared" si="19"/>
        <v>0</v>
      </c>
      <c r="J110" s="68">
        <f t="shared" si="19"/>
        <v>0</v>
      </c>
      <c r="K110" s="68">
        <f t="shared" si="19"/>
        <v>0</v>
      </c>
      <c r="L110" s="68">
        <f t="shared" si="19"/>
        <v>0</v>
      </c>
      <c r="M110" s="68">
        <f t="shared" si="19"/>
        <v>0</v>
      </c>
      <c r="N110" s="68">
        <f t="shared" si="19"/>
        <v>0</v>
      </c>
      <c r="O110" s="68">
        <f t="shared" si="19"/>
        <v>0</v>
      </c>
    </row>
    <row r="111" spans="2:15" ht="15.75" customHeight="1">
      <c r="B111" s="46" t="str">
        <f>Contas!C104</f>
        <v>15.2.1</v>
      </c>
      <c r="C111" s="45">
        <f>VLOOKUP(B111,Contas!$C$4:$D$126,2,FALSE)</f>
        <v>0</v>
      </c>
      <c r="D111" s="70">
        <f>SUMIFS(Lançamentos!$G$5:$G$44,Lançamentos!$D$5:$D$44,'DRE por Centro de Custo'!C111,Lançamentos!$E$5:$E$44,$D$4)</f>
        <v>0</v>
      </c>
      <c r="E111" s="70">
        <f>SUMIFS(Lançamentos!$O$5:$O$44,Lançamentos!$L$5:$L$44,'DRE por Centro de Custo'!$C111,Lançamentos!$M$5:$M$44,$D$4)</f>
        <v>0</v>
      </c>
      <c r="F111" s="70">
        <f>SUMIF(Lançamentos!$T$5:$T$44,'DRE por Centro de Custo'!$C111,Lançamentos!$W$5:$W$44)</f>
        <v>0</v>
      </c>
      <c r="G111" s="70">
        <f>SUMIFS(Lançamentos!$AE$5:$AE$44,Lançamentos!$AB$5:$AB$44,'DRE por Centro de Custo'!$C111,Lançamentos!$AC$5:$AC$44,$D$4)</f>
        <v>0</v>
      </c>
      <c r="H111" s="70">
        <f>SUMIFS(Lançamentos!$AM$5:$AM$44,Lançamentos!$AJ$5:$AJ$44,'DRE por Centro de Custo'!$C111,Lançamentos!$AK$5:$AK$44,$D$4)</f>
        <v>0</v>
      </c>
      <c r="I111" s="70">
        <f>SUMIFS(Lançamentos!$AU$5:$AU$44,Lançamentos!$AR$5:$AR$44,'DRE por Centro de Custo'!$C111,Lançamentos!$AS$5:$AS$44,$D$4)</f>
        <v>0</v>
      </c>
      <c r="J111" s="70">
        <f>SUMIFS(Lançamentos!$BC$5:$BC$44,Lançamentos!$AZ$5:$AZ$44,'DRE por Centro de Custo'!$C111,Lançamentos!$BA$5:$BA$44,$D$4)</f>
        <v>0</v>
      </c>
      <c r="K111" s="70">
        <f>SUMIFS(Lançamentos!$BK$5:$BK$44,Lançamentos!$BH$5:$BH$44,'DRE por Centro de Custo'!$C111,Lançamentos!$BI$5:$BI$44,$D$4)</f>
        <v>0</v>
      </c>
      <c r="L111" s="70">
        <f>SUMIFS(Lançamentos!$BS$5:$BS$44,Lançamentos!$BP$5:$BP$44,'DRE por Centro de Custo'!$C111,Lançamentos!$BQ$5:$BQ$44,$D$4)</f>
        <v>0</v>
      </c>
      <c r="M111" s="70">
        <f>SUMIFS(Lançamentos!$CA$5:$CA$44,Lançamentos!$BX$5:$BX$44,'DRE por Centro de Custo'!$C111,Lançamentos!$BY$5:$BY$44,$D$4)</f>
        <v>0</v>
      </c>
      <c r="N111" s="70">
        <f>SUMIFS(Lançamentos!$CI$5:$CI$44,Lançamentos!$CF$5:$CF$44,'DRE por Centro de Custo'!$C111,Lançamentos!$CG$5:$CG$44,$D$4)</f>
        <v>0</v>
      </c>
      <c r="O111" s="70">
        <f>SUMIFS(Lançamentos!$CQ$5:$CQ$44,Lançamentos!$CN$5:$CN$44,'DRE por Centro de Custo'!$C111,Lançamentos!$CO$5:$CO$44,$D$4)</f>
        <v>0</v>
      </c>
    </row>
    <row r="112" spans="2:15" ht="15.75" customHeight="1">
      <c r="B112" s="46" t="str">
        <f>Contas!C105</f>
        <v>15.2.2</v>
      </c>
      <c r="C112" s="44">
        <f>VLOOKUP(B112,Contas!$C$4:$D$126,2,FALSE)</f>
        <v>0</v>
      </c>
      <c r="D112" s="70">
        <f>SUMIFS(Lançamentos!$G$5:$G$44,Lançamentos!$D$5:$D$44,'DRE por Centro de Custo'!C112,Lançamentos!$E$5:$E$44,$D$4)</f>
        <v>0</v>
      </c>
      <c r="E112" s="70">
        <f>SUMIFS(Lançamentos!$O$5:$O$44,Lançamentos!$L$5:$L$44,'DRE por Centro de Custo'!$C112,Lançamentos!$M$5:$M$44,$D$4)</f>
        <v>0</v>
      </c>
      <c r="F112" s="70">
        <f>SUMIF(Lançamentos!$T$5:$T$44,'DRE por Centro de Custo'!$C112,Lançamentos!$W$5:$W$44)</f>
        <v>0</v>
      </c>
      <c r="G112" s="70">
        <f>SUMIFS(Lançamentos!$AE$5:$AE$44,Lançamentos!$AB$5:$AB$44,'DRE por Centro de Custo'!$C112,Lançamentos!$AC$5:$AC$44,$D$4)</f>
        <v>0</v>
      </c>
      <c r="H112" s="70">
        <f>SUMIFS(Lançamentos!$AM$5:$AM$44,Lançamentos!$AJ$5:$AJ$44,'DRE por Centro de Custo'!$C112,Lançamentos!$AK$5:$AK$44,$D$4)</f>
        <v>0</v>
      </c>
      <c r="I112" s="70">
        <f>SUMIFS(Lançamentos!$AU$5:$AU$44,Lançamentos!$AR$5:$AR$44,'DRE por Centro de Custo'!$C112,Lançamentos!$AS$5:$AS$44,$D$4)</f>
        <v>0</v>
      </c>
      <c r="J112" s="70">
        <f>SUMIFS(Lançamentos!$BC$5:$BC$44,Lançamentos!$AZ$5:$AZ$44,'DRE por Centro de Custo'!$C112,Lançamentos!$BA$5:$BA$44,$D$4)</f>
        <v>0</v>
      </c>
      <c r="K112" s="70">
        <f>SUMIFS(Lançamentos!$BK$5:$BK$44,Lançamentos!$BH$5:$BH$44,'DRE por Centro de Custo'!$C112,Lançamentos!$BI$5:$BI$44,$D$4)</f>
        <v>0</v>
      </c>
      <c r="L112" s="70">
        <f>SUMIFS(Lançamentos!$BS$5:$BS$44,Lançamentos!$BP$5:$BP$44,'DRE por Centro de Custo'!$C112,Lançamentos!$BQ$5:$BQ$44,$D$4)</f>
        <v>0</v>
      </c>
      <c r="M112" s="70">
        <f>SUMIFS(Lançamentos!$CA$5:$CA$44,Lançamentos!$BX$5:$BX$44,'DRE por Centro de Custo'!$C112,Lançamentos!$BY$5:$BY$44,$D$4)</f>
        <v>0</v>
      </c>
      <c r="N112" s="70">
        <f>SUMIFS(Lançamentos!$CI$5:$CI$44,Lançamentos!$CF$5:$CF$44,'DRE por Centro de Custo'!$C112,Lançamentos!$CG$5:$CG$44,$D$4)</f>
        <v>0</v>
      </c>
      <c r="O112" s="70">
        <f>SUMIFS(Lançamentos!$CQ$5:$CQ$44,Lançamentos!$CN$5:$CN$44,'DRE por Centro de Custo'!$C112,Lançamentos!$CO$5:$CO$44,$D$4)</f>
        <v>0</v>
      </c>
    </row>
    <row r="113" spans="2:15" ht="15.75" customHeight="1">
      <c r="B113" s="46" t="str">
        <f>Contas!C106</f>
        <v>15.2.3</v>
      </c>
      <c r="C113" s="44">
        <f>VLOOKUP(B113,Contas!$C$4:$D$126,2,FALSE)</f>
        <v>0</v>
      </c>
      <c r="D113" s="70">
        <f>SUMIFS(Lançamentos!$G$5:$G$44,Lançamentos!$D$5:$D$44,'DRE por Centro de Custo'!C113,Lançamentos!$E$5:$E$44,$D$4)</f>
        <v>0</v>
      </c>
      <c r="E113" s="70">
        <f>SUMIFS(Lançamentos!$O$5:$O$44,Lançamentos!$L$5:$L$44,'DRE por Centro de Custo'!$C113,Lançamentos!$M$5:$M$44,$D$4)</f>
        <v>0</v>
      </c>
      <c r="F113" s="70">
        <f>SUMIF(Lançamentos!$T$5:$T$44,'DRE por Centro de Custo'!$C113,Lançamentos!$W$5:$W$44)</f>
        <v>0</v>
      </c>
      <c r="G113" s="70">
        <f>SUMIFS(Lançamentos!$AE$5:$AE$44,Lançamentos!$AB$5:$AB$44,'DRE por Centro de Custo'!$C113,Lançamentos!$AC$5:$AC$44,$D$4)</f>
        <v>0</v>
      </c>
      <c r="H113" s="70">
        <f>SUMIFS(Lançamentos!$AM$5:$AM$44,Lançamentos!$AJ$5:$AJ$44,'DRE por Centro de Custo'!$C113,Lançamentos!$AK$5:$AK$44,$D$4)</f>
        <v>0</v>
      </c>
      <c r="I113" s="70">
        <f>SUMIFS(Lançamentos!$AU$5:$AU$44,Lançamentos!$AR$5:$AR$44,'DRE por Centro de Custo'!$C113,Lançamentos!$AS$5:$AS$44,$D$4)</f>
        <v>0</v>
      </c>
      <c r="J113" s="70">
        <f>SUMIFS(Lançamentos!$BC$5:$BC$44,Lançamentos!$AZ$5:$AZ$44,'DRE por Centro de Custo'!$C113,Lançamentos!$BA$5:$BA$44,$D$4)</f>
        <v>0</v>
      </c>
      <c r="K113" s="70">
        <f>SUMIFS(Lançamentos!$BK$5:$BK$44,Lançamentos!$BH$5:$BH$44,'DRE por Centro de Custo'!$C113,Lançamentos!$BI$5:$BI$44,$D$4)</f>
        <v>0</v>
      </c>
      <c r="L113" s="70">
        <f>SUMIFS(Lançamentos!$BS$5:$BS$44,Lançamentos!$BP$5:$BP$44,'DRE por Centro de Custo'!$C113,Lançamentos!$BQ$5:$BQ$44,$D$4)</f>
        <v>0</v>
      </c>
      <c r="M113" s="70">
        <f>SUMIFS(Lançamentos!$CA$5:$CA$44,Lançamentos!$BX$5:$BX$44,'DRE por Centro de Custo'!$C113,Lançamentos!$BY$5:$BY$44,$D$4)</f>
        <v>0</v>
      </c>
      <c r="N113" s="70">
        <f>SUMIFS(Lançamentos!$CI$5:$CI$44,Lançamentos!$CF$5:$CF$44,'DRE por Centro de Custo'!$C113,Lançamentos!$CG$5:$CG$44,$D$4)</f>
        <v>0</v>
      </c>
      <c r="O113" s="70">
        <f>SUMIFS(Lançamentos!$CQ$5:$CQ$44,Lançamentos!$CN$5:$CN$44,'DRE por Centro de Custo'!$C113,Lançamentos!$CO$5:$CO$44,$D$4)</f>
        <v>0</v>
      </c>
    </row>
    <row r="114" spans="2:15" ht="15.75" customHeight="1">
      <c r="B114" s="46" t="str">
        <f>Contas!C107</f>
        <v>15.2.4</v>
      </c>
      <c r="C114" s="44">
        <f>VLOOKUP(B114,Contas!$C$4:$D$126,2,FALSE)</f>
        <v>0</v>
      </c>
      <c r="D114" s="70">
        <f>SUMIFS(Lançamentos!$G$5:$G$44,Lançamentos!$D$5:$D$44,'DRE por Centro de Custo'!C114,Lançamentos!$E$5:$E$44,$D$4)</f>
        <v>0</v>
      </c>
      <c r="E114" s="70">
        <f>SUMIFS(Lançamentos!$O$5:$O$44,Lançamentos!$L$5:$L$44,'DRE por Centro de Custo'!$C114,Lançamentos!$M$5:$M$44,$D$4)</f>
        <v>0</v>
      </c>
      <c r="F114" s="70">
        <f>SUMIF(Lançamentos!$T$5:$T$44,'DRE por Centro de Custo'!$C114,Lançamentos!$W$5:$W$44)</f>
        <v>0</v>
      </c>
      <c r="G114" s="70">
        <f>SUMIFS(Lançamentos!$AE$5:$AE$44,Lançamentos!$AB$5:$AB$44,'DRE por Centro de Custo'!$C114,Lançamentos!$AC$5:$AC$44,$D$4)</f>
        <v>0</v>
      </c>
      <c r="H114" s="70">
        <f>SUMIFS(Lançamentos!$AM$5:$AM$44,Lançamentos!$AJ$5:$AJ$44,'DRE por Centro de Custo'!$C114,Lançamentos!$AK$5:$AK$44,$D$4)</f>
        <v>0</v>
      </c>
      <c r="I114" s="70">
        <f>SUMIFS(Lançamentos!$AU$5:$AU$44,Lançamentos!$AR$5:$AR$44,'DRE por Centro de Custo'!$C114,Lançamentos!$AS$5:$AS$44,$D$4)</f>
        <v>0</v>
      </c>
      <c r="J114" s="70">
        <f>SUMIFS(Lançamentos!$BC$5:$BC$44,Lançamentos!$AZ$5:$AZ$44,'DRE por Centro de Custo'!$C114,Lançamentos!$BA$5:$BA$44,$D$4)</f>
        <v>0</v>
      </c>
      <c r="K114" s="70">
        <f>SUMIFS(Lançamentos!$BK$5:$BK$44,Lançamentos!$BH$5:$BH$44,'DRE por Centro de Custo'!$C114,Lançamentos!$BI$5:$BI$44,$D$4)</f>
        <v>0</v>
      </c>
      <c r="L114" s="70">
        <f>SUMIFS(Lançamentos!$BS$5:$BS$44,Lançamentos!$BP$5:$BP$44,'DRE por Centro de Custo'!$C114,Lançamentos!$BQ$5:$BQ$44,$D$4)</f>
        <v>0</v>
      </c>
      <c r="M114" s="70">
        <f>SUMIFS(Lançamentos!$CA$5:$CA$44,Lançamentos!$BX$5:$BX$44,'DRE por Centro de Custo'!$C114,Lançamentos!$BY$5:$BY$44,$D$4)</f>
        <v>0</v>
      </c>
      <c r="N114" s="70">
        <f>SUMIFS(Lançamentos!$CI$5:$CI$44,Lançamentos!$CF$5:$CF$44,'DRE por Centro de Custo'!$C114,Lançamentos!$CG$5:$CG$44,$D$4)</f>
        <v>0</v>
      </c>
      <c r="O114" s="70">
        <f>SUMIFS(Lançamentos!$CQ$5:$CQ$44,Lançamentos!$CN$5:$CN$44,'DRE por Centro de Custo'!$C114,Lançamentos!$CO$5:$CO$44,$D$4)</f>
        <v>0</v>
      </c>
    </row>
    <row r="115" spans="2:15" ht="15.75" customHeight="1">
      <c r="B115" s="46" t="str">
        <f>Contas!C108</f>
        <v>15.2.5</v>
      </c>
      <c r="C115" s="44">
        <f>VLOOKUP(B115,Contas!$C$4:$D$126,2,FALSE)</f>
        <v>0</v>
      </c>
      <c r="D115" s="70">
        <f>SUMIFS(Lançamentos!$G$5:$G$44,Lançamentos!$D$5:$D$44,'DRE por Centro de Custo'!C115,Lançamentos!$E$5:$E$44,$D$4)</f>
        <v>0</v>
      </c>
      <c r="E115" s="70">
        <f>SUMIFS(Lançamentos!$O$5:$O$44,Lançamentos!$L$5:$L$44,'DRE por Centro de Custo'!$C115,Lançamentos!$M$5:$M$44,$D$4)</f>
        <v>0</v>
      </c>
      <c r="F115" s="70">
        <f>SUMIF(Lançamentos!$T$5:$T$44,'DRE por Centro de Custo'!$C115,Lançamentos!$W$5:$W$44)</f>
        <v>0</v>
      </c>
      <c r="G115" s="70">
        <f>SUMIFS(Lançamentos!$AE$5:$AE$44,Lançamentos!$AB$5:$AB$44,'DRE por Centro de Custo'!$C115,Lançamentos!$AC$5:$AC$44,$D$4)</f>
        <v>0</v>
      </c>
      <c r="H115" s="70">
        <f>SUMIFS(Lançamentos!$AM$5:$AM$44,Lançamentos!$AJ$5:$AJ$44,'DRE por Centro de Custo'!$C115,Lançamentos!$AK$5:$AK$44,$D$4)</f>
        <v>0</v>
      </c>
      <c r="I115" s="70">
        <f>SUMIFS(Lançamentos!$AU$5:$AU$44,Lançamentos!$AR$5:$AR$44,'DRE por Centro de Custo'!$C115,Lançamentos!$AS$5:$AS$44,$D$4)</f>
        <v>0</v>
      </c>
      <c r="J115" s="70">
        <f>SUMIFS(Lançamentos!$BC$5:$BC$44,Lançamentos!$AZ$5:$AZ$44,'DRE por Centro de Custo'!$C115,Lançamentos!$BA$5:$BA$44,$D$4)</f>
        <v>0</v>
      </c>
      <c r="K115" s="70">
        <f>SUMIFS(Lançamentos!$BK$5:$BK$44,Lançamentos!$BH$5:$BH$44,'DRE por Centro de Custo'!$C115,Lançamentos!$BI$5:$BI$44,$D$4)</f>
        <v>0</v>
      </c>
      <c r="L115" s="70">
        <f>SUMIFS(Lançamentos!$BS$5:$BS$44,Lançamentos!$BP$5:$BP$44,'DRE por Centro de Custo'!$C115,Lançamentos!$BQ$5:$BQ$44,$D$4)</f>
        <v>0</v>
      </c>
      <c r="M115" s="70">
        <f>SUMIFS(Lançamentos!$CA$5:$CA$44,Lançamentos!$BX$5:$BX$44,'DRE por Centro de Custo'!$C115,Lançamentos!$BY$5:$BY$44,$D$4)</f>
        <v>0</v>
      </c>
      <c r="N115" s="70">
        <f>SUMIFS(Lançamentos!$CI$5:$CI$44,Lançamentos!$CF$5:$CF$44,'DRE por Centro de Custo'!$C115,Lançamentos!$CG$5:$CG$44,$D$4)</f>
        <v>0</v>
      </c>
      <c r="O115" s="70">
        <f>SUMIFS(Lançamentos!$CQ$5:$CQ$44,Lançamentos!$CN$5:$CN$44,'DRE por Centro de Custo'!$C115,Lançamentos!$CO$5:$CO$44,$D$4)</f>
        <v>0</v>
      </c>
    </row>
    <row r="116" spans="2:15" ht="15.75" customHeight="1">
      <c r="B116" s="46" t="str">
        <f>Contas!C109</f>
        <v>15.2.6</v>
      </c>
      <c r="C116" s="44">
        <f>VLOOKUP(B116,Contas!$C$4:$D$126,2,FALSE)</f>
        <v>0</v>
      </c>
      <c r="D116" s="70">
        <f>SUMIFS(Lançamentos!$G$5:$G$44,Lançamentos!$D$5:$D$44,'DRE por Centro de Custo'!C116,Lançamentos!$E$5:$E$44,$D$4)</f>
        <v>0</v>
      </c>
      <c r="E116" s="70">
        <f>SUMIFS(Lançamentos!$O$5:$O$44,Lançamentos!$L$5:$L$44,'DRE por Centro de Custo'!$C116,Lançamentos!$M$5:$M$44,$D$4)</f>
        <v>0</v>
      </c>
      <c r="F116" s="70">
        <f>SUMIF(Lançamentos!$T$5:$T$44,'DRE por Centro de Custo'!$C116,Lançamentos!$W$5:$W$44)</f>
        <v>0</v>
      </c>
      <c r="G116" s="70">
        <f>SUMIFS(Lançamentos!$AE$5:$AE$44,Lançamentos!$AB$5:$AB$44,'DRE por Centro de Custo'!$C116,Lançamentos!$AC$5:$AC$44,$D$4)</f>
        <v>0</v>
      </c>
      <c r="H116" s="70">
        <f>SUMIFS(Lançamentos!$AM$5:$AM$44,Lançamentos!$AJ$5:$AJ$44,'DRE por Centro de Custo'!$C116,Lançamentos!$AK$5:$AK$44,$D$4)</f>
        <v>0</v>
      </c>
      <c r="I116" s="70">
        <f>SUMIFS(Lançamentos!$AU$5:$AU$44,Lançamentos!$AR$5:$AR$44,'DRE por Centro de Custo'!$C116,Lançamentos!$AS$5:$AS$44,$D$4)</f>
        <v>0</v>
      </c>
      <c r="J116" s="70">
        <f>SUMIFS(Lançamentos!$BC$5:$BC$44,Lançamentos!$AZ$5:$AZ$44,'DRE por Centro de Custo'!$C116,Lançamentos!$BA$5:$BA$44,$D$4)</f>
        <v>0</v>
      </c>
      <c r="K116" s="70">
        <f>SUMIFS(Lançamentos!$BK$5:$BK$44,Lançamentos!$BH$5:$BH$44,'DRE por Centro de Custo'!$C116,Lançamentos!$BI$5:$BI$44,$D$4)</f>
        <v>0</v>
      </c>
      <c r="L116" s="70">
        <f>SUMIFS(Lançamentos!$BS$5:$BS$44,Lançamentos!$BP$5:$BP$44,'DRE por Centro de Custo'!$C116,Lançamentos!$BQ$5:$BQ$44,$D$4)</f>
        <v>0</v>
      </c>
      <c r="M116" s="70">
        <f>SUMIFS(Lançamentos!$CA$5:$CA$44,Lançamentos!$BX$5:$BX$44,'DRE por Centro de Custo'!$C116,Lançamentos!$BY$5:$BY$44,$D$4)</f>
        <v>0</v>
      </c>
      <c r="N116" s="70">
        <f>SUMIFS(Lançamentos!$CI$5:$CI$44,Lançamentos!$CF$5:$CF$44,'DRE por Centro de Custo'!$C116,Lançamentos!$CG$5:$CG$44,$D$4)</f>
        <v>0</v>
      </c>
      <c r="O116" s="70">
        <f>SUMIFS(Lançamentos!$CQ$5:$CQ$44,Lançamentos!$CN$5:$CN$44,'DRE por Centro de Custo'!$C116,Lançamentos!$CO$5:$CO$44,$D$4)</f>
        <v>0</v>
      </c>
    </row>
    <row r="117" spans="2:15" ht="15.75" customHeight="1">
      <c r="B117" s="46" t="str">
        <f>Contas!C110</f>
        <v>15.2.7</v>
      </c>
      <c r="C117" s="44">
        <f>VLOOKUP(B117,Contas!$C$4:$D$126,2,FALSE)</f>
        <v>0</v>
      </c>
      <c r="D117" s="70">
        <f>SUMIFS(Lançamentos!$G$5:$G$44,Lançamentos!$D$5:$D$44,'DRE por Centro de Custo'!C117,Lançamentos!$E$5:$E$44,$D$4)</f>
        <v>0</v>
      </c>
      <c r="E117" s="70">
        <f>SUMIFS(Lançamentos!$O$5:$O$44,Lançamentos!$L$5:$L$44,'DRE por Centro de Custo'!$C117,Lançamentos!$M$5:$M$44,$D$4)</f>
        <v>0</v>
      </c>
      <c r="F117" s="70">
        <f>SUMIF(Lançamentos!$T$5:$T$44,'DRE por Centro de Custo'!$C117,Lançamentos!$W$5:$W$44)</f>
        <v>0</v>
      </c>
      <c r="G117" s="70">
        <f>SUMIFS(Lançamentos!$AE$5:$AE$44,Lançamentos!$AB$5:$AB$44,'DRE por Centro de Custo'!$C117,Lançamentos!$AC$5:$AC$44,$D$4)</f>
        <v>0</v>
      </c>
      <c r="H117" s="70">
        <f>SUMIFS(Lançamentos!$AM$5:$AM$44,Lançamentos!$AJ$5:$AJ$44,'DRE por Centro de Custo'!$C117,Lançamentos!$AK$5:$AK$44,$D$4)</f>
        <v>0</v>
      </c>
      <c r="I117" s="70">
        <f>SUMIFS(Lançamentos!$AU$5:$AU$44,Lançamentos!$AR$5:$AR$44,'DRE por Centro de Custo'!$C117,Lançamentos!$AS$5:$AS$44,$D$4)</f>
        <v>0</v>
      </c>
      <c r="J117" s="70">
        <f>SUMIFS(Lançamentos!$BC$5:$BC$44,Lançamentos!$AZ$5:$AZ$44,'DRE por Centro de Custo'!$C117,Lançamentos!$BA$5:$BA$44,$D$4)</f>
        <v>0</v>
      </c>
      <c r="K117" s="70">
        <f>SUMIFS(Lançamentos!$BK$5:$BK$44,Lançamentos!$BH$5:$BH$44,'DRE por Centro de Custo'!$C117,Lançamentos!$BI$5:$BI$44,$D$4)</f>
        <v>0</v>
      </c>
      <c r="L117" s="70">
        <f>SUMIFS(Lançamentos!$BS$5:$BS$44,Lançamentos!$BP$5:$BP$44,'DRE por Centro de Custo'!$C117,Lançamentos!$BQ$5:$BQ$44,$D$4)</f>
        <v>0</v>
      </c>
      <c r="M117" s="70">
        <f>SUMIFS(Lançamentos!$CA$5:$CA$44,Lançamentos!$BX$5:$BX$44,'DRE por Centro de Custo'!$C117,Lançamentos!$BY$5:$BY$44,$D$4)</f>
        <v>0</v>
      </c>
      <c r="N117" s="70">
        <f>SUMIFS(Lançamentos!$CI$5:$CI$44,Lançamentos!$CF$5:$CF$44,'DRE por Centro de Custo'!$C117,Lançamentos!$CG$5:$CG$44,$D$4)</f>
        <v>0</v>
      </c>
      <c r="O117" s="70">
        <f>SUMIFS(Lançamentos!$CQ$5:$CQ$44,Lançamentos!$CN$5:$CN$44,'DRE por Centro de Custo'!$C117,Lançamentos!$CO$5:$CO$44,$D$4)</f>
        <v>0</v>
      </c>
    </row>
    <row r="118" spans="2:15" ht="15.75" customHeight="1">
      <c r="B118" s="46" t="str">
        <f>Contas!C111</f>
        <v>15.2.8</v>
      </c>
      <c r="C118" s="44">
        <f>VLOOKUP(B118,Contas!$C$4:$D$126,2,FALSE)</f>
        <v>0</v>
      </c>
      <c r="D118" s="70">
        <f>SUMIFS(Lançamentos!$G$5:$G$44,Lançamentos!$D$5:$D$44,'DRE por Centro de Custo'!C118,Lançamentos!$E$5:$E$44,$D$4)</f>
        <v>0</v>
      </c>
      <c r="E118" s="70">
        <f>SUMIFS(Lançamentos!$O$5:$O$44,Lançamentos!$L$5:$L$44,'DRE por Centro de Custo'!$C118,Lançamentos!$M$5:$M$44,$D$4)</f>
        <v>0</v>
      </c>
      <c r="F118" s="70">
        <f>SUMIF(Lançamentos!$T$5:$T$44,'DRE por Centro de Custo'!$C118,Lançamentos!$W$5:$W$44)</f>
        <v>0</v>
      </c>
      <c r="G118" s="70">
        <f>SUMIFS(Lançamentos!$AE$5:$AE$44,Lançamentos!$AB$5:$AB$44,'DRE por Centro de Custo'!$C118,Lançamentos!$AC$5:$AC$44,$D$4)</f>
        <v>0</v>
      </c>
      <c r="H118" s="70">
        <f>SUMIFS(Lançamentos!$AM$5:$AM$44,Lançamentos!$AJ$5:$AJ$44,'DRE por Centro de Custo'!$C118,Lançamentos!$AK$5:$AK$44,$D$4)</f>
        <v>0</v>
      </c>
      <c r="I118" s="70">
        <f>SUMIFS(Lançamentos!$AU$5:$AU$44,Lançamentos!$AR$5:$AR$44,'DRE por Centro de Custo'!$C118,Lançamentos!$AS$5:$AS$44,$D$4)</f>
        <v>0</v>
      </c>
      <c r="J118" s="70">
        <f>SUMIFS(Lançamentos!$BC$5:$BC$44,Lançamentos!$AZ$5:$AZ$44,'DRE por Centro de Custo'!$C118,Lançamentos!$BA$5:$BA$44,$D$4)</f>
        <v>0</v>
      </c>
      <c r="K118" s="70">
        <f>SUMIFS(Lançamentos!$BK$5:$BK$44,Lançamentos!$BH$5:$BH$44,'DRE por Centro de Custo'!$C118,Lançamentos!$BI$5:$BI$44,$D$4)</f>
        <v>0</v>
      </c>
      <c r="L118" s="70">
        <f>SUMIFS(Lançamentos!$BS$5:$BS$44,Lançamentos!$BP$5:$BP$44,'DRE por Centro de Custo'!$C118,Lançamentos!$BQ$5:$BQ$44,$D$4)</f>
        <v>0</v>
      </c>
      <c r="M118" s="70">
        <f>SUMIFS(Lançamentos!$CA$5:$CA$44,Lançamentos!$BX$5:$BX$44,'DRE por Centro de Custo'!$C118,Lançamentos!$BY$5:$BY$44,$D$4)</f>
        <v>0</v>
      </c>
      <c r="N118" s="70">
        <f>SUMIFS(Lançamentos!$CI$5:$CI$44,Lançamentos!$CF$5:$CF$44,'DRE por Centro de Custo'!$C118,Lançamentos!$CG$5:$CG$44,$D$4)</f>
        <v>0</v>
      </c>
      <c r="O118" s="70">
        <f>SUMIFS(Lançamentos!$CQ$5:$CQ$44,Lançamentos!$CN$5:$CN$44,'DRE por Centro de Custo'!$C118,Lançamentos!$CO$5:$CO$44,$D$4)</f>
        <v>0</v>
      </c>
    </row>
    <row r="119" spans="2:15" ht="15.75" customHeight="1">
      <c r="B119" s="46" t="str">
        <f>Contas!C112</f>
        <v>15.2.9</v>
      </c>
      <c r="C119" s="44">
        <f>VLOOKUP(B119,Contas!$C$4:$D$126,2,FALSE)</f>
        <v>0</v>
      </c>
      <c r="D119" s="70">
        <f>SUMIFS(Lançamentos!$G$5:$G$44,Lançamentos!$D$5:$D$44,'DRE por Centro de Custo'!C119,Lançamentos!$E$5:$E$44,$D$4)</f>
        <v>0</v>
      </c>
      <c r="E119" s="70">
        <f>SUMIFS(Lançamentos!$O$5:$O$44,Lançamentos!$L$5:$L$44,'DRE por Centro de Custo'!$C119,Lançamentos!$M$5:$M$44,$D$4)</f>
        <v>0</v>
      </c>
      <c r="F119" s="70">
        <f>SUMIF(Lançamentos!$T$5:$T$44,'DRE por Centro de Custo'!$C119,Lançamentos!$W$5:$W$44)</f>
        <v>0</v>
      </c>
      <c r="G119" s="70">
        <f>SUMIFS(Lançamentos!$AE$5:$AE$44,Lançamentos!$AB$5:$AB$44,'DRE por Centro de Custo'!$C119,Lançamentos!$AC$5:$AC$44,$D$4)</f>
        <v>0</v>
      </c>
      <c r="H119" s="70">
        <f>SUMIFS(Lançamentos!$AM$5:$AM$44,Lançamentos!$AJ$5:$AJ$44,'DRE por Centro de Custo'!$C119,Lançamentos!$AK$5:$AK$44,$D$4)</f>
        <v>0</v>
      </c>
      <c r="I119" s="70">
        <f>SUMIFS(Lançamentos!$AU$5:$AU$44,Lançamentos!$AR$5:$AR$44,'DRE por Centro de Custo'!$C119,Lançamentos!$AS$5:$AS$44,$D$4)</f>
        <v>0</v>
      </c>
      <c r="J119" s="70">
        <f>SUMIFS(Lançamentos!$BC$5:$BC$44,Lançamentos!$AZ$5:$AZ$44,'DRE por Centro de Custo'!$C119,Lançamentos!$BA$5:$BA$44,$D$4)</f>
        <v>0</v>
      </c>
      <c r="K119" s="70">
        <f>SUMIFS(Lançamentos!$BK$5:$BK$44,Lançamentos!$BH$5:$BH$44,'DRE por Centro de Custo'!$C119,Lançamentos!$BI$5:$BI$44,$D$4)</f>
        <v>0</v>
      </c>
      <c r="L119" s="70">
        <f>SUMIFS(Lançamentos!$BS$5:$BS$44,Lançamentos!$BP$5:$BP$44,'DRE por Centro de Custo'!$C119,Lançamentos!$BQ$5:$BQ$44,$D$4)</f>
        <v>0</v>
      </c>
      <c r="M119" s="70">
        <f>SUMIFS(Lançamentos!$CA$5:$CA$44,Lançamentos!$BX$5:$BX$44,'DRE por Centro de Custo'!$C119,Lançamentos!$BY$5:$BY$44,$D$4)</f>
        <v>0</v>
      </c>
      <c r="N119" s="70">
        <f>SUMIFS(Lançamentos!$CI$5:$CI$44,Lançamentos!$CF$5:$CF$44,'DRE por Centro de Custo'!$C119,Lançamentos!$CG$5:$CG$44,$D$4)</f>
        <v>0</v>
      </c>
      <c r="O119" s="70">
        <f>SUMIFS(Lançamentos!$CQ$5:$CQ$44,Lançamentos!$CN$5:$CN$44,'DRE por Centro de Custo'!$C119,Lançamentos!$CO$5:$CO$44,$D$4)</f>
        <v>0</v>
      </c>
    </row>
    <row r="120" spans="2:15" ht="15.75" customHeight="1">
      <c r="B120" s="46" t="str">
        <f>Contas!C113</f>
        <v>15.2.10</v>
      </c>
      <c r="C120" s="44">
        <f>VLOOKUP(B120,Contas!$C$4:$D$126,2,FALSE)</f>
        <v>0</v>
      </c>
      <c r="D120" s="70">
        <f>SUMIFS(Lançamentos!$G$5:$G$44,Lançamentos!$D$5:$D$44,'DRE por Centro de Custo'!C120,Lançamentos!$E$5:$E$44,$D$4)</f>
        <v>0</v>
      </c>
      <c r="E120" s="70">
        <f>SUMIFS(Lançamentos!$O$5:$O$44,Lançamentos!$L$5:$L$44,'DRE por Centro de Custo'!$C120,Lançamentos!$M$5:$M$44,$D$4)</f>
        <v>0</v>
      </c>
      <c r="F120" s="70">
        <f>SUMIF(Lançamentos!$T$5:$T$44,'DRE por Centro de Custo'!$C120,Lançamentos!$W$5:$W$44)</f>
        <v>0</v>
      </c>
      <c r="G120" s="70">
        <f>SUMIFS(Lançamentos!$AE$5:$AE$44,Lançamentos!$AB$5:$AB$44,'DRE por Centro de Custo'!$C120,Lançamentos!$AC$5:$AC$44,$D$4)</f>
        <v>0</v>
      </c>
      <c r="H120" s="70">
        <f>SUMIFS(Lançamentos!$AM$5:$AM$44,Lançamentos!$AJ$5:$AJ$44,'DRE por Centro de Custo'!$C120,Lançamentos!$AK$5:$AK$44,$D$4)</f>
        <v>0</v>
      </c>
      <c r="I120" s="70">
        <f>SUMIFS(Lançamentos!$AU$5:$AU$44,Lançamentos!$AR$5:$AR$44,'DRE por Centro de Custo'!$C120,Lançamentos!$AS$5:$AS$44,$D$4)</f>
        <v>0</v>
      </c>
      <c r="J120" s="70">
        <f>SUMIFS(Lançamentos!$BC$5:$BC$44,Lançamentos!$AZ$5:$AZ$44,'DRE por Centro de Custo'!$C120,Lançamentos!$BA$5:$BA$44,$D$4)</f>
        <v>0</v>
      </c>
      <c r="K120" s="70">
        <f>SUMIFS(Lançamentos!$BK$5:$BK$44,Lançamentos!$BH$5:$BH$44,'DRE por Centro de Custo'!$C120,Lançamentos!$BI$5:$BI$44,$D$4)</f>
        <v>0</v>
      </c>
      <c r="L120" s="70">
        <f>SUMIFS(Lançamentos!$BS$5:$BS$44,Lançamentos!$BP$5:$BP$44,'DRE por Centro de Custo'!$C120,Lançamentos!$BQ$5:$BQ$44,$D$4)</f>
        <v>0</v>
      </c>
      <c r="M120" s="70">
        <f>SUMIFS(Lançamentos!$CA$5:$CA$44,Lançamentos!$BX$5:$BX$44,'DRE por Centro de Custo'!$C120,Lançamentos!$BY$5:$BY$44,$D$4)</f>
        <v>0</v>
      </c>
      <c r="N120" s="70">
        <f>SUMIFS(Lançamentos!$CI$5:$CI$44,Lançamentos!$CF$5:$CF$44,'DRE por Centro de Custo'!$C120,Lançamentos!$CG$5:$CG$44,$D$4)</f>
        <v>0</v>
      </c>
      <c r="O120" s="70">
        <f>SUMIFS(Lançamentos!$CQ$5:$CQ$44,Lançamentos!$CN$5:$CN$44,'DRE por Centro de Custo'!$C120,Lançamentos!$CO$5:$CO$44,$D$4)</f>
        <v>0</v>
      </c>
    </row>
    <row r="121" spans="2:15" s="4" customFormat="1" ht="15.75" customHeight="1">
      <c r="B121" s="46">
        <f>Contas!C114</f>
        <v>16</v>
      </c>
      <c r="C121" s="40" t="str">
        <f>VLOOKUP(B121,Contas!$C$4:$D$126,2,FALSE)</f>
        <v>LUCRO OPERACIONAL (SEM IMPOSTOS)</v>
      </c>
      <c r="D121" s="71">
        <f t="shared" ref="D121:O121" si="20">D97+D98</f>
        <v>0</v>
      </c>
      <c r="E121" s="71">
        <f t="shared" si="20"/>
        <v>0</v>
      </c>
      <c r="F121" s="71">
        <f t="shared" si="20"/>
        <v>0</v>
      </c>
      <c r="G121" s="71">
        <f t="shared" si="20"/>
        <v>0</v>
      </c>
      <c r="H121" s="71">
        <f t="shared" si="20"/>
        <v>0</v>
      </c>
      <c r="I121" s="71">
        <f t="shared" si="20"/>
        <v>0</v>
      </c>
      <c r="J121" s="71">
        <f t="shared" si="20"/>
        <v>0</v>
      </c>
      <c r="K121" s="71">
        <f t="shared" si="20"/>
        <v>0</v>
      </c>
      <c r="L121" s="71">
        <f t="shared" si="20"/>
        <v>0</v>
      </c>
      <c r="M121" s="71">
        <f t="shared" si="20"/>
        <v>0</v>
      </c>
      <c r="N121" s="71">
        <f t="shared" si="20"/>
        <v>0</v>
      </c>
      <c r="O121" s="71">
        <f t="shared" si="20"/>
        <v>0</v>
      </c>
    </row>
    <row r="122" spans="2:15" s="4" customFormat="1" ht="15.75" customHeight="1">
      <c r="B122" s="46">
        <f>Contas!C115</f>
        <v>17</v>
      </c>
      <c r="C122" s="40" t="str">
        <f>VLOOKUP(B122,Contas!$C$4:$D$126,2,FALSE)</f>
        <v>IMPOSTOS SOBRE O LUCRO</v>
      </c>
      <c r="D122" s="71">
        <f t="shared" ref="D122:O122" si="21">SUM(D123:D132)</f>
        <v>0</v>
      </c>
      <c r="E122" s="71">
        <f t="shared" si="21"/>
        <v>0</v>
      </c>
      <c r="F122" s="71">
        <f t="shared" si="21"/>
        <v>0</v>
      </c>
      <c r="G122" s="71">
        <f t="shared" si="21"/>
        <v>0</v>
      </c>
      <c r="H122" s="71">
        <f t="shared" si="21"/>
        <v>0</v>
      </c>
      <c r="I122" s="71">
        <f t="shared" si="21"/>
        <v>0</v>
      </c>
      <c r="J122" s="71">
        <f t="shared" si="21"/>
        <v>0</v>
      </c>
      <c r="K122" s="71">
        <f t="shared" si="21"/>
        <v>0</v>
      </c>
      <c r="L122" s="71">
        <f t="shared" si="21"/>
        <v>0</v>
      </c>
      <c r="M122" s="71">
        <f t="shared" si="21"/>
        <v>0</v>
      </c>
      <c r="N122" s="71">
        <f t="shared" si="21"/>
        <v>0</v>
      </c>
      <c r="O122" s="71">
        <f t="shared" si="21"/>
        <v>0</v>
      </c>
    </row>
    <row r="123" spans="2:15">
      <c r="B123" s="46" t="str">
        <f>Contas!C116</f>
        <v>17.1.1</v>
      </c>
      <c r="C123" s="44">
        <f>VLOOKUP(B123,Contas!$C$4:$D$126,2,FALSE)</f>
        <v>0</v>
      </c>
      <c r="D123" s="72">
        <f>SUMIF(Lançamentos!$D$5:$D$44,'DRE por Centro de Custo'!$C123,Lançamentos!$G$5:$G$44)</f>
        <v>0</v>
      </c>
      <c r="E123" s="70">
        <f>SUMIFS(Lançamentos!$O$5:$O$44,Lançamentos!$L$5:$L$44,'DRE por Centro de Custo'!$C123,Lançamentos!$M$5:$M$44,$D$4)</f>
        <v>0</v>
      </c>
      <c r="F123" s="70">
        <f>SUMIF(Lançamentos!$T$5:$T$44,'DRE por Centro de Custo'!$C123,Lançamentos!$W$5:$W$44)</f>
        <v>0</v>
      </c>
      <c r="G123" s="70">
        <f>SUMIFS(Lançamentos!$AE$5:$AE$44,Lançamentos!$AB$5:$AB$44,'DRE por Centro de Custo'!$C123,Lançamentos!$AC$5:$AC$44,$D$4)</f>
        <v>0</v>
      </c>
      <c r="H123" s="70">
        <f>SUMIFS(Lançamentos!$AM$5:$AM$44,Lançamentos!$AJ$5:$AJ$44,'DRE por Centro de Custo'!$C123,Lançamentos!$AK$5:$AK$44,$D$4)</f>
        <v>0</v>
      </c>
      <c r="I123" s="70">
        <f>SUMIFS(Lançamentos!$AU$5:$AU$44,Lançamentos!$AR$5:$AR$44,'DRE por Centro de Custo'!$C123,Lançamentos!$AS$5:$AS$44,$D$4)</f>
        <v>0</v>
      </c>
      <c r="J123" s="70">
        <f>SUMIFS(Lançamentos!$BC$5:$BC$44,Lançamentos!$AZ$5:$AZ$44,'DRE por Centro de Custo'!$C123,Lançamentos!$BA$5:$BA$44,$D$4)</f>
        <v>0</v>
      </c>
      <c r="K123" s="70">
        <f>SUMIFS(Lançamentos!$BK$5:$BK$44,Lançamentos!$BH$5:$BH$44,'DRE por Centro de Custo'!$C123,Lançamentos!$BI$5:$BI$44,$D$4)</f>
        <v>0</v>
      </c>
      <c r="L123" s="70">
        <f>SUMIFS(Lançamentos!$BS$5:$BS$44,Lançamentos!$BP$5:$BP$44,'DRE por Centro de Custo'!$C123,Lançamentos!$BQ$5:$BQ$44,$D$4)</f>
        <v>0</v>
      </c>
      <c r="M123" s="70">
        <f>SUMIFS(Lançamentos!$CA$5:$CA$44,Lançamentos!$BX$5:$BX$44,'DRE por Centro de Custo'!$C123,Lançamentos!$BY$5:$BY$44,$D$4)</f>
        <v>0</v>
      </c>
      <c r="N123" s="70">
        <f>SUMIFS(Lançamentos!$CI$5:$CI$44,Lançamentos!$CF$5:$CF$44,'DRE por Centro de Custo'!$C123,Lançamentos!$CG$5:$CG$44,$D$4)</f>
        <v>0</v>
      </c>
      <c r="O123" s="70">
        <f>SUMIFS(Lançamentos!$CQ$5:$CQ$44,Lançamentos!$CN$5:$CN$44,'DRE por Centro de Custo'!$C123,Lançamentos!$CO$5:$CO$44,$D$4)</f>
        <v>0</v>
      </c>
    </row>
    <row r="124" spans="2:15">
      <c r="B124" s="46" t="str">
        <f>Contas!C117</f>
        <v>17.1.2</v>
      </c>
      <c r="C124" s="44">
        <f>VLOOKUP(B124,Contas!$C$4:$D$126,2,FALSE)</f>
        <v>0</v>
      </c>
      <c r="D124" s="72">
        <f>SUMIF(Lançamentos!$D$5:$D$44,'DRE por Centro de Custo'!$C124,Lançamentos!$G$5:$G$44)</f>
        <v>0</v>
      </c>
      <c r="E124" s="70">
        <f>SUMIFS(Lançamentos!$O$5:$O$44,Lançamentos!$L$5:$L$44,'DRE por Centro de Custo'!$C124,Lançamentos!$M$5:$M$44,$D$4)</f>
        <v>0</v>
      </c>
      <c r="F124" s="70">
        <f>SUMIF(Lançamentos!$T$5:$T$44,'DRE por Centro de Custo'!$C124,Lançamentos!$W$5:$W$44)</f>
        <v>0</v>
      </c>
      <c r="G124" s="70">
        <f>SUMIFS(Lançamentos!$AE$5:$AE$44,Lançamentos!$AB$5:$AB$44,'DRE por Centro de Custo'!$C124,Lançamentos!$AC$5:$AC$44,$D$4)</f>
        <v>0</v>
      </c>
      <c r="H124" s="70">
        <f>SUMIFS(Lançamentos!$AM$5:$AM$44,Lançamentos!$AJ$5:$AJ$44,'DRE por Centro de Custo'!$C124,Lançamentos!$AK$5:$AK$44,$D$4)</f>
        <v>0</v>
      </c>
      <c r="I124" s="70">
        <f>SUMIFS(Lançamentos!$AU$5:$AU$44,Lançamentos!$AR$5:$AR$44,'DRE por Centro de Custo'!$C124,Lançamentos!$AS$5:$AS$44,$D$4)</f>
        <v>0</v>
      </c>
      <c r="J124" s="70">
        <f>SUMIFS(Lançamentos!$BC$5:$BC$44,Lançamentos!$AZ$5:$AZ$44,'DRE por Centro de Custo'!$C124,Lançamentos!$BA$5:$BA$44,$D$4)</f>
        <v>0</v>
      </c>
      <c r="K124" s="70">
        <f>SUMIFS(Lançamentos!$BK$5:$BK$44,Lançamentos!$BH$5:$BH$44,'DRE por Centro de Custo'!$C124,Lançamentos!$BI$5:$BI$44,$D$4)</f>
        <v>0</v>
      </c>
      <c r="L124" s="70">
        <f>SUMIFS(Lançamentos!$BS$5:$BS$44,Lançamentos!$BP$5:$BP$44,'DRE por Centro de Custo'!$C124,Lançamentos!$BQ$5:$BQ$44,$D$4)</f>
        <v>0</v>
      </c>
      <c r="M124" s="70">
        <f>SUMIFS(Lançamentos!$CA$5:$CA$44,Lançamentos!$BX$5:$BX$44,'DRE por Centro de Custo'!$C124,Lançamentos!$BY$5:$BY$44,$D$4)</f>
        <v>0</v>
      </c>
      <c r="N124" s="70">
        <f>SUMIFS(Lançamentos!$CI$5:$CI$44,Lançamentos!$CF$5:$CF$44,'DRE por Centro de Custo'!$C124,Lançamentos!$CG$5:$CG$44,$D$4)</f>
        <v>0</v>
      </c>
      <c r="O124" s="70">
        <f>SUMIFS(Lançamentos!$CQ$5:$CQ$44,Lançamentos!$CN$5:$CN$44,'DRE por Centro de Custo'!$C124,Lançamentos!$CO$5:$CO$44,$D$4)</f>
        <v>0</v>
      </c>
    </row>
    <row r="125" spans="2:15">
      <c r="B125" s="46" t="str">
        <f>Contas!C118</f>
        <v>17.1.3</v>
      </c>
      <c r="C125" s="44">
        <f>VLOOKUP(B125,Contas!$C$4:$D$126,2,FALSE)</f>
        <v>0</v>
      </c>
      <c r="D125" s="72">
        <f>SUMIF(Lançamentos!$D$5:$D$44,'DRE por Centro de Custo'!$C125,Lançamentos!$G$5:$G$44)</f>
        <v>0</v>
      </c>
      <c r="E125" s="70">
        <f>SUMIFS(Lançamentos!$O$5:$O$44,Lançamentos!$L$5:$L$44,'DRE por Centro de Custo'!$C125,Lançamentos!$M$5:$M$44,$D$4)</f>
        <v>0</v>
      </c>
      <c r="F125" s="70">
        <f>SUMIF(Lançamentos!$T$5:$T$44,'DRE por Centro de Custo'!$C125,Lançamentos!$W$5:$W$44)</f>
        <v>0</v>
      </c>
      <c r="G125" s="70">
        <f>SUMIFS(Lançamentos!$AE$5:$AE$44,Lançamentos!$AB$5:$AB$44,'DRE por Centro de Custo'!$C125,Lançamentos!$AC$5:$AC$44,$D$4)</f>
        <v>0</v>
      </c>
      <c r="H125" s="70">
        <f>SUMIFS(Lançamentos!$AM$5:$AM$44,Lançamentos!$AJ$5:$AJ$44,'DRE por Centro de Custo'!$C125,Lançamentos!$AK$5:$AK$44,$D$4)</f>
        <v>0</v>
      </c>
      <c r="I125" s="70">
        <f>SUMIFS(Lançamentos!$AU$5:$AU$44,Lançamentos!$AR$5:$AR$44,'DRE por Centro de Custo'!$C125,Lançamentos!$AS$5:$AS$44,$D$4)</f>
        <v>0</v>
      </c>
      <c r="J125" s="70">
        <f>SUMIFS(Lançamentos!$BC$5:$BC$44,Lançamentos!$AZ$5:$AZ$44,'DRE por Centro de Custo'!$C125,Lançamentos!$BA$5:$BA$44,$D$4)</f>
        <v>0</v>
      </c>
      <c r="K125" s="70">
        <f>SUMIFS(Lançamentos!$BK$5:$BK$44,Lançamentos!$BH$5:$BH$44,'DRE por Centro de Custo'!$C125,Lançamentos!$BI$5:$BI$44,$D$4)</f>
        <v>0</v>
      </c>
      <c r="L125" s="70">
        <f>SUMIFS(Lançamentos!$BS$5:$BS$44,Lançamentos!$BP$5:$BP$44,'DRE por Centro de Custo'!$C125,Lançamentos!$BQ$5:$BQ$44,$D$4)</f>
        <v>0</v>
      </c>
      <c r="M125" s="70">
        <f>SUMIFS(Lançamentos!$CA$5:$CA$44,Lançamentos!$BX$5:$BX$44,'DRE por Centro de Custo'!$C125,Lançamentos!$BY$5:$BY$44,$D$4)</f>
        <v>0</v>
      </c>
      <c r="N125" s="70">
        <f>SUMIFS(Lançamentos!$CI$5:$CI$44,Lançamentos!$CF$5:$CF$44,'DRE por Centro de Custo'!$C125,Lançamentos!$CG$5:$CG$44,$D$4)</f>
        <v>0</v>
      </c>
      <c r="O125" s="70">
        <f>SUMIFS(Lançamentos!$CQ$5:$CQ$44,Lançamentos!$CN$5:$CN$44,'DRE por Centro de Custo'!$C125,Lançamentos!$CO$5:$CO$44,$D$4)</f>
        <v>0</v>
      </c>
    </row>
    <row r="126" spans="2:15">
      <c r="B126" s="46" t="str">
        <f>Contas!C119</f>
        <v>17.1.4</v>
      </c>
      <c r="C126" s="44">
        <f>VLOOKUP(B126,Contas!$C$4:$D$126,2,FALSE)</f>
        <v>0</v>
      </c>
      <c r="D126" s="72">
        <f>SUMIF(Lançamentos!$D$5:$D$44,'DRE por Centro de Custo'!$C126,Lançamentos!$G$5:$G$44)</f>
        <v>0</v>
      </c>
      <c r="E126" s="70">
        <f>SUMIFS(Lançamentos!$O$5:$O$44,Lançamentos!$L$5:$L$44,'DRE por Centro de Custo'!$C126,Lançamentos!$M$5:$M$44,$D$4)</f>
        <v>0</v>
      </c>
      <c r="F126" s="70">
        <f>SUMIF(Lançamentos!$T$5:$T$44,'DRE por Centro de Custo'!$C126,Lançamentos!$W$5:$W$44)</f>
        <v>0</v>
      </c>
      <c r="G126" s="70">
        <f>SUMIFS(Lançamentos!$AE$5:$AE$44,Lançamentos!$AB$5:$AB$44,'DRE por Centro de Custo'!$C126,Lançamentos!$AC$5:$AC$44,$D$4)</f>
        <v>0</v>
      </c>
      <c r="H126" s="70">
        <f>SUMIFS(Lançamentos!$AM$5:$AM$44,Lançamentos!$AJ$5:$AJ$44,'DRE por Centro de Custo'!$C126,Lançamentos!$AK$5:$AK$44,$D$4)</f>
        <v>0</v>
      </c>
      <c r="I126" s="70">
        <f>SUMIFS(Lançamentos!$AU$5:$AU$44,Lançamentos!$AR$5:$AR$44,'DRE por Centro de Custo'!$C126,Lançamentos!$AS$5:$AS$44,$D$4)</f>
        <v>0</v>
      </c>
      <c r="J126" s="70">
        <f>SUMIFS(Lançamentos!$BC$5:$BC$44,Lançamentos!$AZ$5:$AZ$44,'DRE por Centro de Custo'!$C126,Lançamentos!$BA$5:$BA$44,$D$4)</f>
        <v>0</v>
      </c>
      <c r="K126" s="70">
        <f>SUMIFS(Lançamentos!$BK$5:$BK$44,Lançamentos!$BH$5:$BH$44,'DRE por Centro de Custo'!$C126,Lançamentos!$BI$5:$BI$44,$D$4)</f>
        <v>0</v>
      </c>
      <c r="L126" s="70">
        <f>SUMIFS(Lançamentos!$BS$5:$BS$44,Lançamentos!$BP$5:$BP$44,'DRE por Centro de Custo'!$C126,Lançamentos!$BQ$5:$BQ$44,$D$4)</f>
        <v>0</v>
      </c>
      <c r="M126" s="70">
        <f>SUMIFS(Lançamentos!$CA$5:$CA$44,Lançamentos!$BX$5:$BX$44,'DRE por Centro de Custo'!$C126,Lançamentos!$BY$5:$BY$44,$D$4)</f>
        <v>0</v>
      </c>
      <c r="N126" s="70">
        <f>SUMIFS(Lançamentos!$CI$5:$CI$44,Lançamentos!$CF$5:$CF$44,'DRE por Centro de Custo'!$C126,Lançamentos!$CG$5:$CG$44,$D$4)</f>
        <v>0</v>
      </c>
      <c r="O126" s="70">
        <f>SUMIFS(Lançamentos!$CQ$5:$CQ$44,Lançamentos!$CN$5:$CN$44,'DRE por Centro de Custo'!$C126,Lançamentos!$CO$5:$CO$44,$D$4)</f>
        <v>0</v>
      </c>
    </row>
    <row r="127" spans="2:15">
      <c r="B127" s="46" t="str">
        <f>Contas!C120</f>
        <v>17.1.5</v>
      </c>
      <c r="C127" s="44">
        <f>VLOOKUP(B127,Contas!$C$4:$D$126,2,FALSE)</f>
        <v>0</v>
      </c>
      <c r="D127" s="72">
        <f>SUMIF(Lançamentos!$D$5:$D$44,'DRE por Centro de Custo'!$C127,Lançamentos!$G$5:$G$44)</f>
        <v>0</v>
      </c>
      <c r="E127" s="70">
        <f>SUMIFS(Lançamentos!$O$5:$O$44,Lançamentos!$L$5:$L$44,'DRE por Centro de Custo'!$C127,Lançamentos!$M$5:$M$44,$D$4)</f>
        <v>0</v>
      </c>
      <c r="F127" s="70">
        <f>SUMIF(Lançamentos!$T$5:$T$44,'DRE por Centro de Custo'!$C127,Lançamentos!$W$5:$W$44)</f>
        <v>0</v>
      </c>
      <c r="G127" s="70">
        <f>SUMIFS(Lançamentos!$AE$5:$AE$44,Lançamentos!$AB$5:$AB$44,'DRE por Centro de Custo'!$C127,Lançamentos!$AC$5:$AC$44,$D$4)</f>
        <v>0</v>
      </c>
      <c r="H127" s="70">
        <f>SUMIFS(Lançamentos!$AM$5:$AM$44,Lançamentos!$AJ$5:$AJ$44,'DRE por Centro de Custo'!$C127,Lançamentos!$AK$5:$AK$44,$D$4)</f>
        <v>0</v>
      </c>
      <c r="I127" s="70">
        <f>SUMIFS(Lançamentos!$AU$5:$AU$44,Lançamentos!$AR$5:$AR$44,'DRE por Centro de Custo'!$C127,Lançamentos!$AS$5:$AS$44,$D$4)</f>
        <v>0</v>
      </c>
      <c r="J127" s="70">
        <f>SUMIFS(Lançamentos!$BC$5:$BC$44,Lançamentos!$AZ$5:$AZ$44,'DRE por Centro de Custo'!$C127,Lançamentos!$BA$5:$BA$44,$D$4)</f>
        <v>0</v>
      </c>
      <c r="K127" s="70">
        <f>SUMIFS(Lançamentos!$BK$5:$BK$44,Lançamentos!$BH$5:$BH$44,'DRE por Centro de Custo'!$C127,Lançamentos!$BI$5:$BI$44,$D$4)</f>
        <v>0</v>
      </c>
      <c r="L127" s="70">
        <f>SUMIFS(Lançamentos!$BS$5:$BS$44,Lançamentos!$BP$5:$BP$44,'DRE por Centro de Custo'!$C127,Lançamentos!$BQ$5:$BQ$44,$D$4)</f>
        <v>0</v>
      </c>
      <c r="M127" s="70">
        <f>SUMIFS(Lançamentos!$CA$5:$CA$44,Lançamentos!$BX$5:$BX$44,'DRE por Centro de Custo'!$C127,Lançamentos!$BY$5:$BY$44,$D$4)</f>
        <v>0</v>
      </c>
      <c r="N127" s="70">
        <f>SUMIFS(Lançamentos!$CI$5:$CI$44,Lançamentos!$CF$5:$CF$44,'DRE por Centro de Custo'!$C127,Lançamentos!$CG$5:$CG$44,$D$4)</f>
        <v>0</v>
      </c>
      <c r="O127" s="70">
        <f>SUMIFS(Lançamentos!$CQ$5:$CQ$44,Lançamentos!$CN$5:$CN$44,'DRE por Centro de Custo'!$C127,Lançamentos!$CO$5:$CO$44,$D$4)</f>
        <v>0</v>
      </c>
    </row>
    <row r="128" spans="2:15">
      <c r="B128" s="46" t="str">
        <f>Contas!C121</f>
        <v>17.1.6</v>
      </c>
      <c r="C128" s="44">
        <f>VLOOKUP(B128,Contas!$C$4:$D$126,2,FALSE)</f>
        <v>0</v>
      </c>
      <c r="D128" s="72">
        <f>SUMIF(Lançamentos!$D$5:$D$44,'DRE por Centro de Custo'!$C128,Lançamentos!$G$5:$G$44)</f>
        <v>0</v>
      </c>
      <c r="E128" s="70">
        <f>SUMIFS(Lançamentos!$O$5:$O$44,Lançamentos!$L$5:$L$44,'DRE por Centro de Custo'!$C128,Lançamentos!$M$5:$M$44,$D$4)</f>
        <v>0</v>
      </c>
      <c r="F128" s="70">
        <f>SUMIF(Lançamentos!$T$5:$T$44,'DRE por Centro de Custo'!$C128,Lançamentos!$W$5:$W$44)</f>
        <v>0</v>
      </c>
      <c r="G128" s="70">
        <f>SUMIFS(Lançamentos!$AE$5:$AE$44,Lançamentos!$AB$5:$AB$44,'DRE por Centro de Custo'!$C128,Lançamentos!$AC$5:$AC$44,$D$4)</f>
        <v>0</v>
      </c>
      <c r="H128" s="70">
        <f>SUMIFS(Lançamentos!$AM$5:$AM$44,Lançamentos!$AJ$5:$AJ$44,'DRE por Centro de Custo'!$C128,Lançamentos!$AK$5:$AK$44,$D$4)</f>
        <v>0</v>
      </c>
      <c r="I128" s="70">
        <f>SUMIFS(Lançamentos!$AU$5:$AU$44,Lançamentos!$AR$5:$AR$44,'DRE por Centro de Custo'!$C128,Lançamentos!$AS$5:$AS$44,$D$4)</f>
        <v>0</v>
      </c>
      <c r="J128" s="70">
        <f>SUMIFS(Lançamentos!$BC$5:$BC$44,Lançamentos!$AZ$5:$AZ$44,'DRE por Centro de Custo'!$C128,Lançamentos!$BA$5:$BA$44,$D$4)</f>
        <v>0</v>
      </c>
      <c r="K128" s="70">
        <f>SUMIFS(Lançamentos!$BK$5:$BK$44,Lançamentos!$BH$5:$BH$44,'DRE por Centro de Custo'!$C128,Lançamentos!$BI$5:$BI$44,$D$4)</f>
        <v>0</v>
      </c>
      <c r="L128" s="70">
        <f>SUMIFS(Lançamentos!$BS$5:$BS$44,Lançamentos!$BP$5:$BP$44,'DRE por Centro de Custo'!$C128,Lançamentos!$BQ$5:$BQ$44,$D$4)</f>
        <v>0</v>
      </c>
      <c r="M128" s="70">
        <f>SUMIFS(Lançamentos!$CA$5:$CA$44,Lançamentos!$BX$5:$BX$44,'DRE por Centro de Custo'!$C128,Lançamentos!$BY$5:$BY$44,$D$4)</f>
        <v>0</v>
      </c>
      <c r="N128" s="70">
        <f>SUMIFS(Lançamentos!$CI$5:$CI$44,Lançamentos!$CF$5:$CF$44,'DRE por Centro de Custo'!$C128,Lançamentos!$CG$5:$CG$44,$D$4)</f>
        <v>0</v>
      </c>
      <c r="O128" s="70">
        <f>SUMIFS(Lançamentos!$CQ$5:$CQ$44,Lançamentos!$CN$5:$CN$44,'DRE por Centro de Custo'!$C128,Lançamentos!$CO$5:$CO$44,$D$4)</f>
        <v>0</v>
      </c>
    </row>
    <row r="129" spans="2:15">
      <c r="B129" s="46" t="str">
        <f>Contas!C122</f>
        <v>17.1.7</v>
      </c>
      <c r="C129" s="44">
        <f>VLOOKUP(B129,Contas!$C$4:$D$126,2,FALSE)</f>
        <v>0</v>
      </c>
      <c r="D129" s="72">
        <f>SUMIF(Lançamentos!$D$5:$D$44,'DRE por Centro de Custo'!$C129,Lançamentos!$G$5:$G$44)</f>
        <v>0</v>
      </c>
      <c r="E129" s="70">
        <f>SUMIFS(Lançamentos!$O$5:$O$44,Lançamentos!$L$5:$L$44,'DRE por Centro de Custo'!$C129,Lançamentos!$M$5:$M$44,$D$4)</f>
        <v>0</v>
      </c>
      <c r="F129" s="70">
        <f>SUMIF(Lançamentos!$T$5:$T$44,'DRE por Centro de Custo'!$C129,Lançamentos!$W$5:$W$44)</f>
        <v>0</v>
      </c>
      <c r="G129" s="70">
        <f>SUMIFS(Lançamentos!$AE$5:$AE$44,Lançamentos!$AB$5:$AB$44,'DRE por Centro de Custo'!$C129,Lançamentos!$AC$5:$AC$44,$D$4)</f>
        <v>0</v>
      </c>
      <c r="H129" s="70">
        <f>SUMIFS(Lançamentos!$AM$5:$AM$44,Lançamentos!$AJ$5:$AJ$44,'DRE por Centro de Custo'!$C129,Lançamentos!$AK$5:$AK$44,$D$4)</f>
        <v>0</v>
      </c>
      <c r="I129" s="70">
        <f>SUMIFS(Lançamentos!$AU$5:$AU$44,Lançamentos!$AR$5:$AR$44,'DRE por Centro de Custo'!$C129,Lançamentos!$AS$5:$AS$44,$D$4)</f>
        <v>0</v>
      </c>
      <c r="J129" s="70">
        <f>SUMIFS(Lançamentos!$BC$5:$BC$44,Lançamentos!$AZ$5:$AZ$44,'DRE por Centro de Custo'!$C129,Lançamentos!$BA$5:$BA$44,$D$4)</f>
        <v>0</v>
      </c>
      <c r="K129" s="70">
        <f>SUMIFS(Lançamentos!$BK$5:$BK$44,Lançamentos!$BH$5:$BH$44,'DRE por Centro de Custo'!$C129,Lançamentos!$BI$5:$BI$44,$D$4)</f>
        <v>0</v>
      </c>
      <c r="L129" s="70">
        <f>SUMIFS(Lançamentos!$BS$5:$BS$44,Lançamentos!$BP$5:$BP$44,'DRE por Centro de Custo'!$C129,Lançamentos!$BQ$5:$BQ$44,$D$4)</f>
        <v>0</v>
      </c>
      <c r="M129" s="70">
        <f>SUMIFS(Lançamentos!$CA$5:$CA$44,Lançamentos!$BX$5:$BX$44,'DRE por Centro de Custo'!$C129,Lançamentos!$BY$5:$BY$44,$D$4)</f>
        <v>0</v>
      </c>
      <c r="N129" s="70">
        <f>SUMIFS(Lançamentos!$CI$5:$CI$44,Lançamentos!$CF$5:$CF$44,'DRE por Centro de Custo'!$C129,Lançamentos!$CG$5:$CG$44,$D$4)</f>
        <v>0</v>
      </c>
      <c r="O129" s="70">
        <f>SUMIFS(Lançamentos!$CQ$5:$CQ$44,Lançamentos!$CN$5:$CN$44,'DRE por Centro de Custo'!$C129,Lançamentos!$CO$5:$CO$44,$D$4)</f>
        <v>0</v>
      </c>
    </row>
    <row r="130" spans="2:15">
      <c r="B130" s="46" t="str">
        <f>Contas!C123</f>
        <v>17.1.8</v>
      </c>
      <c r="C130" s="44">
        <f>VLOOKUP(B130,Contas!$C$4:$D$126,2,FALSE)</f>
        <v>0</v>
      </c>
      <c r="D130" s="72">
        <f>SUMIF(Lançamentos!$D$5:$D$44,'DRE por Centro de Custo'!$C130,Lançamentos!$G$5:$G$44)</f>
        <v>0</v>
      </c>
      <c r="E130" s="70">
        <f>SUMIFS(Lançamentos!$O$5:$O$44,Lançamentos!$L$5:$L$44,'DRE por Centro de Custo'!$C130,Lançamentos!$M$5:$M$44,$D$4)</f>
        <v>0</v>
      </c>
      <c r="F130" s="70">
        <f>SUMIF(Lançamentos!$T$5:$T$44,'DRE por Centro de Custo'!$C130,Lançamentos!$W$5:$W$44)</f>
        <v>0</v>
      </c>
      <c r="G130" s="70">
        <f>SUMIFS(Lançamentos!$AE$5:$AE$44,Lançamentos!$AB$5:$AB$44,'DRE por Centro de Custo'!$C130,Lançamentos!$AC$5:$AC$44,$D$4)</f>
        <v>0</v>
      </c>
      <c r="H130" s="70">
        <f>SUMIFS(Lançamentos!$AM$5:$AM$44,Lançamentos!$AJ$5:$AJ$44,'DRE por Centro de Custo'!$C130,Lançamentos!$AK$5:$AK$44,$D$4)</f>
        <v>0</v>
      </c>
      <c r="I130" s="70">
        <f>SUMIFS(Lançamentos!$AU$5:$AU$44,Lançamentos!$AR$5:$AR$44,'DRE por Centro de Custo'!$C130,Lançamentos!$AS$5:$AS$44,$D$4)</f>
        <v>0</v>
      </c>
      <c r="J130" s="70">
        <f>SUMIFS(Lançamentos!$BC$5:$BC$44,Lançamentos!$AZ$5:$AZ$44,'DRE por Centro de Custo'!$C130,Lançamentos!$BA$5:$BA$44,$D$4)</f>
        <v>0</v>
      </c>
      <c r="K130" s="70">
        <f>SUMIFS(Lançamentos!$BK$5:$BK$44,Lançamentos!$BH$5:$BH$44,'DRE por Centro de Custo'!$C130,Lançamentos!$BI$5:$BI$44,$D$4)</f>
        <v>0</v>
      </c>
      <c r="L130" s="70">
        <f>SUMIFS(Lançamentos!$BS$5:$BS$44,Lançamentos!$BP$5:$BP$44,'DRE por Centro de Custo'!$C130,Lançamentos!$BQ$5:$BQ$44,$D$4)</f>
        <v>0</v>
      </c>
      <c r="M130" s="70">
        <f>SUMIFS(Lançamentos!$CA$5:$CA$44,Lançamentos!$BX$5:$BX$44,'DRE por Centro de Custo'!$C130,Lançamentos!$BY$5:$BY$44,$D$4)</f>
        <v>0</v>
      </c>
      <c r="N130" s="70">
        <f>SUMIFS(Lançamentos!$CI$5:$CI$44,Lançamentos!$CF$5:$CF$44,'DRE por Centro de Custo'!$C130,Lançamentos!$CG$5:$CG$44,$D$4)</f>
        <v>0</v>
      </c>
      <c r="O130" s="70">
        <f>SUMIFS(Lançamentos!$CQ$5:$CQ$44,Lançamentos!$CN$5:$CN$44,'DRE por Centro de Custo'!$C130,Lançamentos!$CO$5:$CO$44,$D$4)</f>
        <v>0</v>
      </c>
    </row>
    <row r="131" spans="2:15">
      <c r="B131" s="46" t="str">
        <f>Contas!C124</f>
        <v>17.1.9</v>
      </c>
      <c r="C131" s="44">
        <f>VLOOKUP(B131,Contas!$C$4:$D$126,2,FALSE)</f>
        <v>0</v>
      </c>
      <c r="D131" s="72">
        <f>SUMIF(Lançamentos!$D$5:$D$44,'DRE por Centro de Custo'!$C131,Lançamentos!$G$5:$G$44)</f>
        <v>0</v>
      </c>
      <c r="E131" s="70">
        <f>SUMIFS(Lançamentos!$O$5:$O$44,Lançamentos!$L$5:$L$44,'DRE por Centro de Custo'!$C131,Lançamentos!$M$5:$M$44,$D$4)</f>
        <v>0</v>
      </c>
      <c r="F131" s="70">
        <f>SUMIF(Lançamentos!$T$5:$T$44,'DRE por Centro de Custo'!$C131,Lançamentos!$W$5:$W$44)</f>
        <v>0</v>
      </c>
      <c r="G131" s="70">
        <f>SUMIFS(Lançamentos!$AE$5:$AE$44,Lançamentos!$AB$5:$AB$44,'DRE por Centro de Custo'!$C131,Lançamentos!$AC$5:$AC$44,$D$4)</f>
        <v>0</v>
      </c>
      <c r="H131" s="70">
        <f>SUMIFS(Lançamentos!$AM$5:$AM$44,Lançamentos!$AJ$5:$AJ$44,'DRE por Centro de Custo'!$C131,Lançamentos!$AK$5:$AK$44,$D$4)</f>
        <v>0</v>
      </c>
      <c r="I131" s="70">
        <f>SUMIFS(Lançamentos!$AU$5:$AU$44,Lançamentos!$AR$5:$AR$44,'DRE por Centro de Custo'!$C131,Lançamentos!$AS$5:$AS$44,$D$4)</f>
        <v>0</v>
      </c>
      <c r="J131" s="70">
        <f>SUMIFS(Lançamentos!$BC$5:$BC$44,Lançamentos!$AZ$5:$AZ$44,'DRE por Centro de Custo'!$C131,Lançamentos!$BA$5:$BA$44,$D$4)</f>
        <v>0</v>
      </c>
      <c r="K131" s="70">
        <f>SUMIFS(Lançamentos!$BK$5:$BK$44,Lançamentos!$BH$5:$BH$44,'DRE por Centro de Custo'!$C131,Lançamentos!$BI$5:$BI$44,$D$4)</f>
        <v>0</v>
      </c>
      <c r="L131" s="70">
        <f>SUMIFS(Lançamentos!$BS$5:$BS$44,Lançamentos!$BP$5:$BP$44,'DRE por Centro de Custo'!$C131,Lançamentos!$BQ$5:$BQ$44,$D$4)</f>
        <v>0</v>
      </c>
      <c r="M131" s="70">
        <f>SUMIFS(Lançamentos!$CA$5:$CA$44,Lançamentos!$BX$5:$BX$44,'DRE por Centro de Custo'!$C131,Lançamentos!$BY$5:$BY$44,$D$4)</f>
        <v>0</v>
      </c>
      <c r="N131" s="70">
        <f>SUMIFS(Lançamentos!$CI$5:$CI$44,Lançamentos!$CF$5:$CF$44,'DRE por Centro de Custo'!$C131,Lançamentos!$CG$5:$CG$44,$D$4)</f>
        <v>0</v>
      </c>
      <c r="O131" s="70">
        <f>SUMIFS(Lançamentos!$CQ$5:$CQ$44,Lançamentos!$CN$5:$CN$44,'DRE por Centro de Custo'!$C131,Lançamentos!$CO$5:$CO$44,$D$4)</f>
        <v>0</v>
      </c>
    </row>
    <row r="132" spans="2:15">
      <c r="B132" s="46" t="str">
        <f>Contas!C125</f>
        <v>17.1.10</v>
      </c>
      <c r="C132" s="44">
        <f>VLOOKUP(B132,Contas!$C$4:$D$126,2,FALSE)</f>
        <v>0</v>
      </c>
      <c r="D132" s="72">
        <f>SUMIF(Lançamentos!$D$5:$D$44,'DRE por Centro de Custo'!$C132,Lançamentos!$G$5:$G$44)</f>
        <v>0</v>
      </c>
      <c r="E132" s="70">
        <f>SUMIFS(Lançamentos!$O$5:$O$44,Lançamentos!$L$5:$L$44,'DRE por Centro de Custo'!$C132,Lançamentos!$M$5:$M$44,$D$4)</f>
        <v>0</v>
      </c>
      <c r="F132" s="70">
        <f>SUMIF(Lançamentos!$T$5:$T$44,'DRE por Centro de Custo'!$C132,Lançamentos!$W$5:$W$44)</f>
        <v>0</v>
      </c>
      <c r="G132" s="70">
        <f>SUMIFS(Lançamentos!$AE$5:$AE$44,Lançamentos!$AB$5:$AB$44,'DRE por Centro de Custo'!$C132,Lançamentos!$AC$5:$AC$44,$D$4)</f>
        <v>0</v>
      </c>
      <c r="H132" s="70">
        <f>SUMIFS(Lançamentos!$AM$5:$AM$44,Lançamentos!$AJ$5:$AJ$44,'DRE por Centro de Custo'!$C132,Lançamentos!$AK$5:$AK$44,$D$4)</f>
        <v>0</v>
      </c>
      <c r="I132" s="70">
        <f>SUMIFS(Lançamentos!$AU$5:$AU$44,Lançamentos!$AR$5:$AR$44,'DRE por Centro de Custo'!$C132,Lançamentos!$AS$5:$AS$44,$D$4)</f>
        <v>0</v>
      </c>
      <c r="J132" s="70">
        <f>SUMIFS(Lançamentos!$BC$5:$BC$44,Lançamentos!$AZ$5:$AZ$44,'DRE por Centro de Custo'!$C132,Lançamentos!$BA$5:$BA$44,$D$4)</f>
        <v>0</v>
      </c>
      <c r="K132" s="70">
        <f>SUMIFS(Lançamentos!$BK$5:$BK$44,Lançamentos!$BH$5:$BH$44,'DRE por Centro de Custo'!$C132,Lançamentos!$BI$5:$BI$44,$D$4)</f>
        <v>0</v>
      </c>
      <c r="L132" s="70">
        <f>SUMIFS(Lançamentos!$BS$5:$BS$44,Lançamentos!$BP$5:$BP$44,'DRE por Centro de Custo'!$C132,Lançamentos!$BQ$5:$BQ$44,$D$4)</f>
        <v>0</v>
      </c>
      <c r="M132" s="70">
        <f>SUMIFS(Lançamentos!$CA$5:$CA$44,Lançamentos!$BX$5:$BX$44,'DRE por Centro de Custo'!$C132,Lançamentos!$BY$5:$BY$44,$D$4)</f>
        <v>0</v>
      </c>
      <c r="N132" s="70">
        <f>SUMIFS(Lançamentos!$CI$5:$CI$44,Lançamentos!$CF$5:$CF$44,'DRE por Centro de Custo'!$C132,Lançamentos!$CG$5:$CG$44,$D$4)</f>
        <v>0</v>
      </c>
      <c r="O132" s="70">
        <f>SUMIFS(Lançamentos!$CQ$5:$CQ$44,Lançamentos!$CN$5:$CN$44,'DRE por Centro de Custo'!$C132,Lançamentos!$CO$5:$CO$44,$D$4)</f>
        <v>0</v>
      </c>
    </row>
    <row r="133" spans="2:15" s="4" customFormat="1" ht="15.75" customHeight="1">
      <c r="B133" s="46">
        <f>Contas!C126</f>
        <v>18</v>
      </c>
      <c r="C133" s="40" t="str">
        <f>VLOOKUP(B133,Contas!$C$4:$D$126,2,FALSE)</f>
        <v>LUCRO DO EXERCÍCIO</v>
      </c>
      <c r="D133" s="71">
        <f t="shared" ref="D133:O133" si="22">D121-D122</f>
        <v>0</v>
      </c>
      <c r="E133" s="71">
        <f t="shared" si="22"/>
        <v>0</v>
      </c>
      <c r="F133" s="71">
        <f t="shared" si="22"/>
        <v>0</v>
      </c>
      <c r="G133" s="71">
        <f t="shared" si="22"/>
        <v>0</v>
      </c>
      <c r="H133" s="71">
        <f t="shared" si="22"/>
        <v>0</v>
      </c>
      <c r="I133" s="71">
        <f t="shared" si="22"/>
        <v>0</v>
      </c>
      <c r="J133" s="71">
        <f t="shared" si="22"/>
        <v>0</v>
      </c>
      <c r="K133" s="71">
        <f t="shared" si="22"/>
        <v>0</v>
      </c>
      <c r="L133" s="71">
        <f t="shared" si="22"/>
        <v>0</v>
      </c>
      <c r="M133" s="71">
        <f t="shared" si="22"/>
        <v>0</v>
      </c>
      <c r="N133" s="71">
        <f t="shared" si="22"/>
        <v>0</v>
      </c>
      <c r="O133" s="71">
        <f t="shared" si="22"/>
        <v>0</v>
      </c>
    </row>
  </sheetData>
  <mergeCells count="3">
    <mergeCell ref="C3:C6"/>
    <mergeCell ref="D4:E5"/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'Centros de Custo'!E4:E18</xm:f>
          </x14:formula1>
          <xm:sqref>D4:E5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Y21"/>
  <sheetViews>
    <sheetView showGridLines="0" topLeftCell="A10" zoomScale="90" zoomScaleNormal="90" workbookViewId="0">
      <selection sqref="A1:I1"/>
    </sheetView>
  </sheetViews>
  <sheetFormatPr defaultRowHeight="14.4"/>
  <cols>
    <col min="1" max="1" width="7.6640625" customWidth="1"/>
    <col min="2" max="2" width="22.33203125" customWidth="1"/>
    <col min="3" max="14" width="22.44140625" style="5" customWidth="1"/>
  </cols>
  <sheetData>
    <row r="1" spans="1:25" s="85" customFormat="1" ht="36" customHeight="1">
      <c r="A1" s="90" t="s">
        <v>191</v>
      </c>
      <c r="B1" s="91"/>
      <c r="C1" s="91"/>
      <c r="D1" s="91"/>
      <c r="E1" s="91"/>
      <c r="F1" s="91"/>
      <c r="G1" s="91"/>
      <c r="H1" s="91"/>
      <c r="I1" s="91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4"/>
      <c r="V1" s="84"/>
      <c r="W1" s="84"/>
      <c r="X1" s="84"/>
      <c r="Y1" s="84"/>
    </row>
    <row r="2" spans="1:25" ht="10.5" customHeight="1" thickBot="1"/>
    <row r="3" spans="1:25" ht="10.5" customHeight="1" thickBot="1">
      <c r="B3" s="103" t="s">
        <v>183</v>
      </c>
      <c r="C3" s="64"/>
      <c r="D3" s="64"/>
      <c r="E3" s="83" t="str">
        <f>'DRE por Centro de Custo'!F4</f>
        <v>C1</v>
      </c>
    </row>
    <row r="4" spans="1:25" ht="10.5" customHeight="1">
      <c r="B4" s="104"/>
      <c r="C4" s="111" t="str">
        <f>E3</f>
        <v>C1</v>
      </c>
      <c r="D4" s="112"/>
    </row>
    <row r="5" spans="1:25" ht="10.5" customHeight="1" thickBot="1">
      <c r="B5" s="104"/>
      <c r="C5" s="113"/>
      <c r="D5" s="114"/>
    </row>
    <row r="6" spans="1:25" ht="10.5" customHeight="1" thickBot="1">
      <c r="B6" s="105"/>
      <c r="C6" s="65"/>
      <c r="D6" s="65"/>
    </row>
    <row r="7" spans="1:25" ht="10.5" customHeight="1"/>
    <row r="8" spans="1:25" ht="15" customHeight="1">
      <c r="B8" s="110" t="s">
        <v>175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25" ht="10.5" customHeight="1" thickBot="1"/>
    <row r="10" spans="1:25" s="2" customFormat="1" ht="25.5" customHeight="1" thickBot="1">
      <c r="B10" s="37"/>
      <c r="C10" s="82" t="s">
        <v>14</v>
      </c>
      <c r="D10" s="82" t="s">
        <v>21</v>
      </c>
      <c r="E10" s="82" t="s">
        <v>22</v>
      </c>
      <c r="F10" s="82" t="s">
        <v>23</v>
      </c>
      <c r="G10" s="82" t="s">
        <v>24</v>
      </c>
      <c r="H10" s="82" t="s">
        <v>25</v>
      </c>
      <c r="I10" s="82" t="s">
        <v>26</v>
      </c>
      <c r="J10" s="82" t="s">
        <v>27</v>
      </c>
      <c r="K10" s="82" t="s">
        <v>28</v>
      </c>
      <c r="L10" s="82" t="s">
        <v>29</v>
      </c>
      <c r="M10" s="82" t="s">
        <v>30</v>
      </c>
      <c r="N10" s="82" t="s">
        <v>31</v>
      </c>
    </row>
    <row r="11" spans="1:25" s="18" customFormat="1" ht="9" customHeigh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25" ht="9" customHeight="1"/>
    <row r="13" spans="1:25">
      <c r="B13" s="80" t="s">
        <v>169</v>
      </c>
      <c r="C13" s="58">
        <f>'DRE por Centro de Custo'!D99+'DRE por Centro de Custo'!D11</f>
        <v>0</v>
      </c>
      <c r="D13" s="58">
        <f>'DRE por Centro de Custo'!E99+'DRE por Centro de Custo'!E11</f>
        <v>0</v>
      </c>
      <c r="E13" s="58">
        <f>'DRE por Centro de Custo'!F99+'DRE por Centro de Custo'!F11</f>
        <v>0</v>
      </c>
      <c r="F13" s="58">
        <f>'DRE por Centro de Custo'!G99+'DRE por Centro de Custo'!G11</f>
        <v>0</v>
      </c>
      <c r="G13" s="58">
        <f>'DRE por Centro de Custo'!H99+'DRE por Centro de Custo'!H11</f>
        <v>0</v>
      </c>
      <c r="H13" s="58">
        <f>'DRE por Centro de Custo'!I99+'DRE por Centro de Custo'!I11</f>
        <v>0</v>
      </c>
      <c r="I13" s="58">
        <f>'DRE por Centro de Custo'!J99+'DRE por Centro de Custo'!J11</f>
        <v>0</v>
      </c>
      <c r="J13" s="58">
        <f>'DRE por Centro de Custo'!K99+'DRE por Centro de Custo'!K11</f>
        <v>0</v>
      </c>
      <c r="K13" s="58">
        <f>'DRE por Centro de Custo'!L99+'DRE por Centro de Custo'!L11</f>
        <v>0</v>
      </c>
      <c r="L13" s="58">
        <f>'DRE por Centro de Custo'!M99+'DRE por Centro de Custo'!M11</f>
        <v>0</v>
      </c>
      <c r="M13" s="58">
        <f>'DRE por Centro de Custo'!N99+'DRE por Centro de Custo'!N11</f>
        <v>0</v>
      </c>
      <c r="N13" s="58">
        <f>'DRE por Centro de Custo'!O99+'DRE por Centro de Custo'!O11</f>
        <v>0</v>
      </c>
    </row>
    <row r="14" spans="1:25">
      <c r="B14" s="80" t="s">
        <v>170</v>
      </c>
      <c r="C14" s="58">
        <f>'DRE por Centro de Custo'!D35+'DRE por Centro de Custo'!D62+'DRE por Centro de Custo'!D110</f>
        <v>0</v>
      </c>
      <c r="D14" s="58">
        <f>'DRE por Centro de Custo'!E35+'DRE por Centro de Custo'!E62+'DRE por Centro de Custo'!E110</f>
        <v>0</v>
      </c>
      <c r="E14" s="58">
        <f>'DRE por Centro de Custo'!F35+'DRE por Centro de Custo'!F62+'DRE por Centro de Custo'!F110</f>
        <v>0</v>
      </c>
      <c r="F14" s="58">
        <f>'DRE por Centro de Custo'!G35+'DRE por Centro de Custo'!G62+'DRE por Centro de Custo'!G110</f>
        <v>0</v>
      </c>
      <c r="G14" s="58">
        <f>'DRE por Centro de Custo'!H35+'DRE por Centro de Custo'!H62+'DRE por Centro de Custo'!H110</f>
        <v>0</v>
      </c>
      <c r="H14" s="58">
        <f>'DRE por Centro de Custo'!I35+'DRE por Centro de Custo'!I62+'DRE por Centro de Custo'!I110</f>
        <v>0</v>
      </c>
      <c r="I14" s="58">
        <f>'DRE por Centro de Custo'!J35+'DRE por Centro de Custo'!J62+'DRE por Centro de Custo'!J110</f>
        <v>0</v>
      </c>
      <c r="J14" s="58">
        <f>'DRE por Centro de Custo'!K35+'DRE por Centro de Custo'!K62+'DRE por Centro de Custo'!K110</f>
        <v>0</v>
      </c>
      <c r="K14" s="58">
        <f>'DRE por Centro de Custo'!L35+'DRE por Centro de Custo'!L62+'DRE por Centro de Custo'!L110</f>
        <v>0</v>
      </c>
      <c r="L14" s="58">
        <f>'DRE por Centro de Custo'!M35+'DRE por Centro de Custo'!M62+'DRE por Centro de Custo'!M110</f>
        <v>0</v>
      </c>
      <c r="M14" s="58">
        <f>'DRE por Centro de Custo'!N35+'DRE por Centro de Custo'!N62+'DRE por Centro de Custo'!N110</f>
        <v>0</v>
      </c>
      <c r="N14" s="58">
        <f>'DRE por Centro de Custo'!O35+'DRE por Centro de Custo'!O62+'DRE por Centro de Custo'!O110</f>
        <v>0</v>
      </c>
    </row>
    <row r="15" spans="1:25">
      <c r="B15" s="80" t="s">
        <v>171</v>
      </c>
      <c r="C15" s="59">
        <f>C13-C14</f>
        <v>0</v>
      </c>
      <c r="D15" s="59">
        <f t="shared" ref="D15:N15" si="0">D13-D14</f>
        <v>0</v>
      </c>
      <c r="E15" s="59">
        <f t="shared" si="0"/>
        <v>0</v>
      </c>
      <c r="F15" s="59">
        <f t="shared" si="0"/>
        <v>0</v>
      </c>
      <c r="G15" s="59">
        <f t="shared" si="0"/>
        <v>0</v>
      </c>
      <c r="H15" s="59">
        <f t="shared" si="0"/>
        <v>0</v>
      </c>
      <c r="I15" s="59">
        <f t="shared" si="0"/>
        <v>0</v>
      </c>
      <c r="J15" s="59">
        <f t="shared" si="0"/>
        <v>0</v>
      </c>
      <c r="K15" s="59">
        <f t="shared" si="0"/>
        <v>0</v>
      </c>
      <c r="L15" s="59">
        <f t="shared" si="0"/>
        <v>0</v>
      </c>
      <c r="M15" s="59">
        <f t="shared" si="0"/>
        <v>0</v>
      </c>
      <c r="N15" s="59">
        <f t="shared" si="0"/>
        <v>0</v>
      </c>
    </row>
    <row r="16" spans="1:25" ht="15" thickBot="1"/>
    <row r="17" spans="2:14" ht="16.2" thickBot="1">
      <c r="C17" s="99" t="s">
        <v>172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1"/>
      <c r="N17" s="60">
        <f>SUM(C15:N15)</f>
        <v>0</v>
      </c>
    </row>
    <row r="19" spans="2:14">
      <c r="B19" s="80" t="s">
        <v>173</v>
      </c>
      <c r="C19" s="58" t="s">
        <v>1</v>
      </c>
      <c r="D19" s="62" t="e">
        <f>(D13-C13)/C13</f>
        <v>#DIV/0!</v>
      </c>
      <c r="E19" s="62" t="e">
        <f t="shared" ref="E19:N20" si="1">(E13-D13)/D13</f>
        <v>#DIV/0!</v>
      </c>
      <c r="F19" s="62" t="e">
        <f t="shared" si="1"/>
        <v>#DIV/0!</v>
      </c>
      <c r="G19" s="62" t="e">
        <f t="shared" si="1"/>
        <v>#DIV/0!</v>
      </c>
      <c r="H19" s="62" t="e">
        <f t="shared" si="1"/>
        <v>#DIV/0!</v>
      </c>
      <c r="I19" s="62" t="e">
        <f t="shared" si="1"/>
        <v>#DIV/0!</v>
      </c>
      <c r="J19" s="62" t="e">
        <f t="shared" si="1"/>
        <v>#DIV/0!</v>
      </c>
      <c r="K19" s="62" t="e">
        <f t="shared" si="1"/>
        <v>#DIV/0!</v>
      </c>
      <c r="L19" s="62" t="e">
        <f t="shared" si="1"/>
        <v>#DIV/0!</v>
      </c>
      <c r="M19" s="62" t="e">
        <f t="shared" si="1"/>
        <v>#DIV/0!</v>
      </c>
      <c r="N19" s="62" t="e">
        <f t="shared" si="1"/>
        <v>#DIV/0!</v>
      </c>
    </row>
    <row r="20" spans="2:14">
      <c r="B20" s="80" t="s">
        <v>174</v>
      </c>
      <c r="C20" s="58" t="s">
        <v>1</v>
      </c>
      <c r="D20" s="62" t="e">
        <f>(D14-C14)/C14</f>
        <v>#DIV/0!</v>
      </c>
      <c r="E20" s="62" t="e">
        <f t="shared" si="1"/>
        <v>#DIV/0!</v>
      </c>
      <c r="F20" s="62" t="e">
        <f t="shared" si="1"/>
        <v>#DIV/0!</v>
      </c>
      <c r="G20" s="62" t="e">
        <f t="shared" si="1"/>
        <v>#DIV/0!</v>
      </c>
      <c r="H20" s="62" t="e">
        <f t="shared" si="1"/>
        <v>#DIV/0!</v>
      </c>
      <c r="I20" s="62" t="e">
        <f t="shared" si="1"/>
        <v>#DIV/0!</v>
      </c>
      <c r="J20" s="62" t="e">
        <f t="shared" si="1"/>
        <v>#DIV/0!</v>
      </c>
      <c r="K20" s="62" t="e">
        <f t="shared" si="1"/>
        <v>#DIV/0!</v>
      </c>
      <c r="L20" s="62" t="e">
        <f t="shared" si="1"/>
        <v>#DIV/0!</v>
      </c>
      <c r="M20" s="62" t="e">
        <f t="shared" si="1"/>
        <v>#DIV/0!</v>
      </c>
      <c r="N20" s="62" t="e">
        <f t="shared" si="1"/>
        <v>#DIV/0!</v>
      </c>
    </row>
    <row r="21" spans="2:14">
      <c r="B21" s="80" t="s">
        <v>180</v>
      </c>
      <c r="C21" s="61" t="e">
        <f>1-(C14/C13)</f>
        <v>#DIV/0!</v>
      </c>
      <c r="D21" s="61" t="e">
        <f t="shared" ref="D21:N21" si="2">1-(D14/D13)</f>
        <v>#DIV/0!</v>
      </c>
      <c r="E21" s="61" t="e">
        <f t="shared" si="2"/>
        <v>#DIV/0!</v>
      </c>
      <c r="F21" s="61" t="e">
        <f t="shared" si="2"/>
        <v>#DIV/0!</v>
      </c>
      <c r="G21" s="61" t="e">
        <f t="shared" si="2"/>
        <v>#DIV/0!</v>
      </c>
      <c r="H21" s="61" t="e">
        <f t="shared" si="2"/>
        <v>#DIV/0!</v>
      </c>
      <c r="I21" s="61" t="e">
        <f t="shared" si="2"/>
        <v>#DIV/0!</v>
      </c>
      <c r="J21" s="61" t="e">
        <f t="shared" si="2"/>
        <v>#DIV/0!</v>
      </c>
      <c r="K21" s="61" t="e">
        <f t="shared" si="2"/>
        <v>#DIV/0!</v>
      </c>
      <c r="L21" s="61" t="e">
        <f t="shared" si="2"/>
        <v>#DIV/0!</v>
      </c>
      <c r="M21" s="61" t="e">
        <f t="shared" si="2"/>
        <v>#DIV/0!</v>
      </c>
      <c r="N21" s="61" t="e">
        <f t="shared" si="2"/>
        <v>#DIV/0!</v>
      </c>
    </row>
  </sheetData>
  <dataConsolidate/>
  <mergeCells count="5">
    <mergeCell ref="B8:N8"/>
    <mergeCell ref="C17:M17"/>
    <mergeCell ref="B3:B6"/>
    <mergeCell ref="C4:D5"/>
    <mergeCell ref="A1:I1"/>
  </mergeCells>
  <conditionalFormatting sqref="C15:N15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J20"/>
  <sheetViews>
    <sheetView showGridLines="0" workbookViewId="0">
      <selection activeCell="B16" sqref="B16"/>
    </sheetView>
  </sheetViews>
  <sheetFormatPr defaultRowHeight="15.6"/>
  <cols>
    <col min="1" max="5" width="8.88671875" style="88"/>
    <col min="6" max="6" width="15.5546875" style="88" customWidth="1"/>
    <col min="7" max="7" width="12.33203125" style="88" customWidth="1"/>
    <col min="8" max="8" width="14.5546875" style="88" customWidth="1"/>
    <col min="9" max="9" width="28.21875" style="88" customWidth="1"/>
    <col min="10" max="10" width="11.44140625" style="88" customWidth="1"/>
    <col min="11" max="16384" width="8.88671875" style="88"/>
  </cols>
  <sheetData>
    <row r="2" spans="2:10" ht="25.2">
      <c r="B2" s="115" t="s">
        <v>192</v>
      </c>
      <c r="C2" s="116"/>
      <c r="D2" s="116"/>
      <c r="E2" s="116"/>
      <c r="F2" s="116"/>
    </row>
    <row r="7" spans="2:10">
      <c r="B7" s="117"/>
      <c r="C7" s="118"/>
      <c r="D7" s="118"/>
      <c r="E7" s="118"/>
      <c r="F7" s="118"/>
      <c r="G7" s="118"/>
      <c r="H7" s="118"/>
      <c r="I7" s="118"/>
      <c r="J7" s="118"/>
    </row>
    <row r="8" spans="2:10">
      <c r="B8" s="117"/>
      <c r="C8" s="118"/>
      <c r="D8" s="118"/>
      <c r="E8" s="118"/>
      <c r="F8" s="118"/>
      <c r="G8" s="118"/>
      <c r="H8" s="118"/>
      <c r="I8" s="118"/>
      <c r="J8" s="118"/>
    </row>
    <row r="10" spans="2:10">
      <c r="B10" s="89"/>
      <c r="G10" s="87"/>
      <c r="I10" s="119"/>
      <c r="J10" s="119"/>
    </row>
    <row r="12" spans="2:10">
      <c r="B12" s="89"/>
      <c r="H12" s="119"/>
    </row>
    <row r="14" spans="2:10" ht="18">
      <c r="B14" s="120" t="s">
        <v>193</v>
      </c>
      <c r="C14" s="118"/>
      <c r="D14" s="118"/>
      <c r="E14" s="118"/>
      <c r="F14" s="118"/>
      <c r="G14" s="118"/>
      <c r="H14" s="118"/>
      <c r="I14" s="118"/>
      <c r="J14" s="118"/>
    </row>
    <row r="15" spans="2:10" ht="18">
      <c r="B15" s="120" t="s">
        <v>194</v>
      </c>
      <c r="C15" s="118"/>
      <c r="D15" s="118"/>
      <c r="E15" s="118"/>
      <c r="F15" s="118"/>
      <c r="G15" s="118"/>
      <c r="H15" s="118"/>
      <c r="I15" s="118"/>
      <c r="J15" s="118"/>
    </row>
    <row r="16" spans="2:10" ht="18">
      <c r="B16" s="121" t="s">
        <v>195</v>
      </c>
      <c r="D16" s="119" t="s">
        <v>196</v>
      </c>
      <c r="F16" s="119"/>
    </row>
    <row r="18" spans="2:9">
      <c r="B18" s="89"/>
      <c r="I18" s="119"/>
    </row>
    <row r="20" spans="2:9">
      <c r="B20" s="89"/>
      <c r="G20" s="119"/>
      <c r="H20" s="119"/>
    </row>
  </sheetData>
  <hyperlinks>
    <hyperlink ref="D16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Início</vt:lpstr>
      <vt:lpstr>Contas</vt:lpstr>
      <vt:lpstr>Centros de Custo</vt:lpstr>
      <vt:lpstr>Lançamentos</vt:lpstr>
      <vt:lpstr>DRE</vt:lpstr>
      <vt:lpstr>Fluxo de Caixa</vt:lpstr>
      <vt:lpstr>DRE por Centro de Custo</vt:lpstr>
      <vt:lpstr>Fluxo de Caixa por CC</vt:lpstr>
      <vt:lpstr>Dicas de Cursos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Acelere.vc</dc:creator>
  <cp:lastModifiedBy>user</cp:lastModifiedBy>
  <dcterms:created xsi:type="dcterms:W3CDTF">2013-11-09T12:17:33Z</dcterms:created>
  <dcterms:modified xsi:type="dcterms:W3CDTF">2021-10-20T15:29:28Z</dcterms:modified>
</cp:coreProperties>
</file>