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-108" yWindow="-108" windowWidth="23256" windowHeight="12600" tabRatio="882"/>
  </bookViews>
  <sheets>
    <sheet name="Início" sheetId="1" r:id="rId1"/>
    <sheet name="Contas" sheetId="14" r:id="rId2"/>
    <sheet name="Lançamentos" sheetId="8" r:id="rId3"/>
    <sheet name="Projeção" sheetId="16" r:id="rId4"/>
    <sheet name="DRE" sheetId="11" r:id="rId5"/>
    <sheet name="Fluxo" sheetId="15" r:id="rId6"/>
    <sheet name="Gráficos" sheetId="17" r:id="rId7"/>
    <sheet name="Dicas de Cursos" sheetId="20" r:id="rId8"/>
  </sheets>
  <calcPr calcId="124519"/>
</workbook>
</file>

<file path=xl/calcChain.xml><?xml version="1.0" encoding="utf-8"?>
<calcChain xmlns="http://schemas.openxmlformats.org/spreadsheetml/2006/main">
  <c r="C8" i="15"/>
  <c r="G48" i="8"/>
  <c r="C9" i="15" s="1"/>
  <c r="N39" i="17"/>
  <c r="C25" i="15"/>
  <c r="C10" i="16"/>
  <c r="C26" i="15"/>
  <c r="C24"/>
  <c r="D8"/>
  <c r="D24"/>
  <c r="D33" s="1"/>
  <c r="E8"/>
  <c r="E24"/>
  <c r="F8"/>
  <c r="F24"/>
  <c r="G8"/>
  <c r="G24"/>
  <c r="G33" s="1"/>
  <c r="H8"/>
  <c r="H24"/>
  <c r="I8"/>
  <c r="I24"/>
  <c r="J8"/>
  <c r="J33" s="1"/>
  <c r="J24"/>
  <c r="K8"/>
  <c r="K33" s="1"/>
  <c r="K24"/>
  <c r="L8"/>
  <c r="L24"/>
  <c r="M8"/>
  <c r="M24"/>
  <c r="N8"/>
  <c r="N24"/>
  <c r="N33"/>
  <c r="N48" i="8"/>
  <c r="D9" i="15" s="1"/>
  <c r="D15" s="1"/>
  <c r="D25"/>
  <c r="D34" s="1"/>
  <c r="U48" i="8"/>
  <c r="E9" i="15" s="1"/>
  <c r="E16" s="1"/>
  <c r="E25"/>
  <c r="AB48" i="8"/>
  <c r="F9" i="15" s="1"/>
  <c r="F34" s="1"/>
  <c r="F25"/>
  <c r="AI48" i="8"/>
  <c r="G9" i="15" s="1"/>
  <c r="G25"/>
  <c r="G34"/>
  <c r="AP48" i="8"/>
  <c r="H9" i="15" s="1"/>
  <c r="H25"/>
  <c r="H34" s="1"/>
  <c r="AW48" i="8"/>
  <c r="I9" i="15" s="1"/>
  <c r="I34" s="1"/>
  <c r="I25"/>
  <c r="BD48" i="8"/>
  <c r="J9" i="15" s="1"/>
  <c r="J16" s="1"/>
  <c r="J25"/>
  <c r="BK48" i="8"/>
  <c r="K9" i="15" s="1"/>
  <c r="K16" s="1"/>
  <c r="K25"/>
  <c r="K34"/>
  <c r="BR48" i="8"/>
  <c r="L9" i="15" s="1"/>
  <c r="L25"/>
  <c r="L34"/>
  <c r="BY48" i="8"/>
  <c r="M9" i="15" s="1"/>
  <c r="M15" s="1"/>
  <c r="M25"/>
  <c r="CF48" i="8"/>
  <c r="N9" i="15" s="1"/>
  <c r="N34" s="1"/>
  <c r="N25"/>
  <c r="D10" i="16"/>
  <c r="D26" i="15" s="1"/>
  <c r="E10" i="16"/>
  <c r="E26" i="15"/>
  <c r="F10" i="16"/>
  <c r="F26" i="15"/>
  <c r="G10" i="16"/>
  <c r="G26" i="15" s="1"/>
  <c r="H10" i="16"/>
  <c r="H26" i="15" s="1"/>
  <c r="I10" i="16"/>
  <c r="I26" i="15"/>
  <c r="J10" i="16"/>
  <c r="J26" i="15"/>
  <c r="K10" i="16"/>
  <c r="K26" i="15" s="1"/>
  <c r="L10" i="16"/>
  <c r="L26" i="15" s="1"/>
  <c r="M10" i="16"/>
  <c r="M26" i="15"/>
  <c r="N10" i="16"/>
  <c r="N26" i="15"/>
  <c r="J14"/>
  <c r="K14"/>
  <c r="E15"/>
  <c r="J15"/>
  <c r="L15"/>
  <c r="D14"/>
  <c r="D16"/>
  <c r="G16"/>
  <c r="L16"/>
  <c r="C16"/>
  <c r="B118" i="11"/>
  <c r="C118" s="1"/>
  <c r="B119"/>
  <c r="C119" s="1"/>
  <c r="O119" s="1"/>
  <c r="B120"/>
  <c r="C120" s="1"/>
  <c r="B121"/>
  <c r="C121" s="1"/>
  <c r="M121" s="1"/>
  <c r="B122"/>
  <c r="C122" s="1"/>
  <c r="B123"/>
  <c r="C123" s="1"/>
  <c r="B124"/>
  <c r="C124" s="1"/>
  <c r="N124" s="1"/>
  <c r="B125"/>
  <c r="C125" s="1"/>
  <c r="B126"/>
  <c r="C126" s="1"/>
  <c r="L126" s="1"/>
  <c r="O126"/>
  <c r="B117"/>
  <c r="C117" s="1"/>
  <c r="O117" s="1"/>
  <c r="B95"/>
  <c r="C95"/>
  <c r="B96"/>
  <c r="C96" s="1"/>
  <c r="B97"/>
  <c r="C97" s="1"/>
  <c r="B98"/>
  <c r="C98" s="1"/>
  <c r="B99"/>
  <c r="C99" s="1"/>
  <c r="O99" s="1"/>
  <c r="B100"/>
  <c r="C100"/>
  <c r="B101"/>
  <c r="C101" s="1"/>
  <c r="B102"/>
  <c r="C102" s="1"/>
  <c r="B103"/>
  <c r="C103"/>
  <c r="O103" s="1"/>
  <c r="B94"/>
  <c r="C94" s="1"/>
  <c r="B106"/>
  <c r="C106" s="1"/>
  <c r="B107"/>
  <c r="C107" s="1"/>
  <c r="B108"/>
  <c r="C108" s="1"/>
  <c r="O108" s="1"/>
  <c r="B109"/>
  <c r="C109"/>
  <c r="B110"/>
  <c r="C110" s="1"/>
  <c r="N110" s="1"/>
  <c r="B111"/>
  <c r="C111" s="1"/>
  <c r="O111" s="1"/>
  <c r="B112"/>
  <c r="C112" s="1"/>
  <c r="B113"/>
  <c r="C113"/>
  <c r="L113" s="1"/>
  <c r="B114"/>
  <c r="C114" s="1"/>
  <c r="B105"/>
  <c r="C105" s="1"/>
  <c r="B82"/>
  <c r="C82" s="1"/>
  <c r="O82" s="1"/>
  <c r="B83"/>
  <c r="C83" s="1"/>
  <c r="B84"/>
  <c r="C84" s="1"/>
  <c r="O84"/>
  <c r="B85"/>
  <c r="C85" s="1"/>
  <c r="B86"/>
  <c r="C86"/>
  <c r="O86"/>
  <c r="B87"/>
  <c r="C87" s="1"/>
  <c r="M87" s="1"/>
  <c r="B88"/>
  <c r="C88" s="1"/>
  <c r="B89"/>
  <c r="C89" s="1"/>
  <c r="B90"/>
  <c r="C90" s="1"/>
  <c r="O90"/>
  <c r="B81"/>
  <c r="C81"/>
  <c r="O81" s="1"/>
  <c r="B71"/>
  <c r="C71" s="1"/>
  <c r="O71"/>
  <c r="B72"/>
  <c r="C72" s="1"/>
  <c r="B73"/>
  <c r="C73" s="1"/>
  <c r="N73" s="1"/>
  <c r="B74"/>
  <c r="C74"/>
  <c r="O74" s="1"/>
  <c r="B75"/>
  <c r="C75" s="1"/>
  <c r="B76"/>
  <c r="C76" s="1"/>
  <c r="B77"/>
  <c r="C77" s="1"/>
  <c r="O77" s="1"/>
  <c r="B78"/>
  <c r="C78"/>
  <c r="B79"/>
  <c r="C79" s="1"/>
  <c r="O79" s="1"/>
  <c r="B70"/>
  <c r="C70" s="1"/>
  <c r="M70" s="1"/>
  <c r="B60"/>
  <c r="C60"/>
  <c r="O60" s="1"/>
  <c r="B61"/>
  <c r="C61" s="1"/>
  <c r="B62"/>
  <c r="C62" s="1"/>
  <c r="O62" s="1"/>
  <c r="B63"/>
  <c r="C63" s="1"/>
  <c r="B64"/>
  <c r="C64" s="1"/>
  <c r="M64" s="1"/>
  <c r="O64"/>
  <c r="B65"/>
  <c r="C65"/>
  <c r="O65" s="1"/>
  <c r="B66"/>
  <c r="C66" s="1"/>
  <c r="O66" s="1"/>
  <c r="B67"/>
  <c r="C67" s="1"/>
  <c r="B68"/>
  <c r="C68"/>
  <c r="B59"/>
  <c r="C59"/>
  <c r="O59" s="1"/>
  <c r="B52"/>
  <c r="C52" s="1"/>
  <c r="O52" s="1"/>
  <c r="B44"/>
  <c r="C44" s="1"/>
  <c r="B45"/>
  <c r="C45" s="1"/>
  <c r="B46"/>
  <c r="C46"/>
  <c r="O46" s="1"/>
  <c r="B47"/>
  <c r="C47" s="1"/>
  <c r="N47" s="1"/>
  <c r="B48"/>
  <c r="C48" s="1"/>
  <c r="O48" s="1"/>
  <c r="B49"/>
  <c r="C49"/>
  <c r="N49" s="1"/>
  <c r="B50"/>
  <c r="C50" s="1"/>
  <c r="O50" s="1"/>
  <c r="B51"/>
  <c r="C51" s="1"/>
  <c r="B43"/>
  <c r="C43" s="1"/>
  <c r="B33"/>
  <c r="C33" s="1"/>
  <c r="B34"/>
  <c r="C34"/>
  <c r="B35"/>
  <c r="C35" s="1"/>
  <c r="O35" s="1"/>
  <c r="B36"/>
  <c r="C36" s="1"/>
  <c r="O36" s="1"/>
  <c r="B37"/>
  <c r="C37"/>
  <c r="B38"/>
  <c r="C38"/>
  <c r="M38" s="1"/>
  <c r="B39"/>
  <c r="C39" s="1"/>
  <c r="O39" s="1"/>
  <c r="B40"/>
  <c r="C40"/>
  <c r="O40" s="1"/>
  <c r="B41"/>
  <c r="C41" s="1"/>
  <c r="B32"/>
  <c r="C32" s="1"/>
  <c r="B20"/>
  <c r="C20" s="1"/>
  <c r="O20" s="1"/>
  <c r="B21"/>
  <c r="C21" s="1"/>
  <c r="O21" s="1"/>
  <c r="B22"/>
  <c r="C22" s="1"/>
  <c r="B23"/>
  <c r="C23"/>
  <c r="M23" s="1"/>
  <c r="B24"/>
  <c r="C24" s="1"/>
  <c r="O24" s="1"/>
  <c r="B25"/>
  <c r="C25"/>
  <c r="O25" s="1"/>
  <c r="B26"/>
  <c r="C26" s="1"/>
  <c r="B27"/>
  <c r="C27"/>
  <c r="B28"/>
  <c r="C28" s="1"/>
  <c r="O28" s="1"/>
  <c r="B19"/>
  <c r="C19" s="1"/>
  <c r="O19" s="1"/>
  <c r="B9"/>
  <c r="C9"/>
  <c r="B10"/>
  <c r="C10" s="1"/>
  <c r="B11"/>
  <c r="C11" s="1"/>
  <c r="O11" s="1"/>
  <c r="B12"/>
  <c r="C12"/>
  <c r="O12" s="1"/>
  <c r="B13"/>
  <c r="C13" s="1"/>
  <c r="O13" s="1"/>
  <c r="B14"/>
  <c r="C14"/>
  <c r="B15"/>
  <c r="C15" s="1"/>
  <c r="O15" s="1"/>
  <c r="B16"/>
  <c r="C16" s="1"/>
  <c r="O16" s="1"/>
  <c r="B17"/>
  <c r="C17"/>
  <c r="B8"/>
  <c r="C8" s="1"/>
  <c r="M8" s="1"/>
  <c r="N119"/>
  <c r="N121"/>
  <c r="N125"/>
  <c r="N126"/>
  <c r="N117"/>
  <c r="N109"/>
  <c r="N111"/>
  <c r="N113"/>
  <c r="N99"/>
  <c r="N100"/>
  <c r="N103"/>
  <c r="N82"/>
  <c r="N84"/>
  <c r="N86"/>
  <c r="N87"/>
  <c r="N90"/>
  <c r="N81"/>
  <c r="N71"/>
  <c r="N74"/>
  <c r="N75"/>
  <c r="N77"/>
  <c r="N79"/>
  <c r="N62"/>
  <c r="N64"/>
  <c r="N65"/>
  <c r="N66"/>
  <c r="N59"/>
  <c r="N46"/>
  <c r="N48"/>
  <c r="N50"/>
  <c r="N51"/>
  <c r="N34"/>
  <c r="N35"/>
  <c r="N36"/>
  <c r="N39"/>
  <c r="N40"/>
  <c r="N32"/>
  <c r="N21"/>
  <c r="N23"/>
  <c r="N24"/>
  <c r="N27"/>
  <c r="N28"/>
  <c r="N19"/>
  <c r="N11"/>
  <c r="N12"/>
  <c r="N13"/>
  <c r="N16"/>
  <c r="M97"/>
  <c r="M99"/>
  <c r="M101"/>
  <c r="M102"/>
  <c r="M103"/>
  <c r="M118"/>
  <c r="M119"/>
  <c r="M122"/>
  <c r="M123"/>
  <c r="M124"/>
  <c r="M126"/>
  <c r="M117"/>
  <c r="M106"/>
  <c r="M109"/>
  <c r="M110"/>
  <c r="M111"/>
  <c r="M113"/>
  <c r="M114"/>
  <c r="M82"/>
  <c r="M84"/>
  <c r="M85"/>
  <c r="M86"/>
  <c r="M88"/>
  <c r="M90"/>
  <c r="M81"/>
  <c r="M71"/>
  <c r="M72"/>
  <c r="M73"/>
  <c r="M74"/>
  <c r="M77"/>
  <c r="M78"/>
  <c r="M79"/>
  <c r="M62"/>
  <c r="M65"/>
  <c r="M66"/>
  <c r="M67"/>
  <c r="M59"/>
  <c r="M45"/>
  <c r="M48"/>
  <c r="M49"/>
  <c r="M50"/>
  <c r="M43"/>
  <c r="M33"/>
  <c r="M35"/>
  <c r="M36"/>
  <c r="M37"/>
  <c r="M39"/>
  <c r="M40"/>
  <c r="M41"/>
  <c r="M20"/>
  <c r="M21"/>
  <c r="M22"/>
  <c r="M24"/>
  <c r="M25"/>
  <c r="M26"/>
  <c r="M28"/>
  <c r="M9"/>
  <c r="M11"/>
  <c r="M12"/>
  <c r="M13"/>
  <c r="M15"/>
  <c r="M16"/>
  <c r="M17"/>
  <c r="L119"/>
  <c r="L121"/>
  <c r="L123"/>
  <c r="L124"/>
  <c r="L125"/>
  <c r="L117"/>
  <c r="L106"/>
  <c r="L108"/>
  <c r="L110"/>
  <c r="L111"/>
  <c r="L114"/>
  <c r="L95"/>
  <c r="L99"/>
  <c r="L100"/>
  <c r="L101"/>
  <c r="L103"/>
  <c r="L82"/>
  <c r="L83"/>
  <c r="L84"/>
  <c r="L85"/>
  <c r="L86"/>
  <c r="L87"/>
  <c r="L88"/>
  <c r="L90"/>
  <c r="L81"/>
  <c r="L71"/>
  <c r="L72"/>
  <c r="L73"/>
  <c r="L74"/>
  <c r="L75"/>
  <c r="L77"/>
  <c r="L78"/>
  <c r="L79"/>
  <c r="L70"/>
  <c r="L60"/>
  <c r="L62"/>
  <c r="L64"/>
  <c r="L65"/>
  <c r="L66"/>
  <c r="L67"/>
  <c r="L68"/>
  <c r="L59"/>
  <c r="L45"/>
  <c r="L46"/>
  <c r="L47"/>
  <c r="L48"/>
  <c r="L49"/>
  <c r="L50"/>
  <c r="L51"/>
  <c r="L52"/>
  <c r="L43"/>
  <c r="L33"/>
  <c r="L34"/>
  <c r="L35"/>
  <c r="L36"/>
  <c r="L37"/>
  <c r="L38"/>
  <c r="L39"/>
  <c r="L40"/>
  <c r="L41"/>
  <c r="L32"/>
  <c r="L20"/>
  <c r="L21"/>
  <c r="L22"/>
  <c r="L23"/>
  <c r="L24"/>
  <c r="L25"/>
  <c r="L26"/>
  <c r="L27"/>
  <c r="L28"/>
  <c r="L19"/>
  <c r="L9"/>
  <c r="L11"/>
  <c r="L12"/>
  <c r="L13"/>
  <c r="L14"/>
  <c r="L15"/>
  <c r="L16"/>
  <c r="L17"/>
  <c r="L8"/>
  <c r="K118"/>
  <c r="K119"/>
  <c r="K121"/>
  <c r="K122"/>
  <c r="K123"/>
  <c r="K124"/>
  <c r="K125"/>
  <c r="K126"/>
  <c r="K117"/>
  <c r="K106"/>
  <c r="K108"/>
  <c r="K109"/>
  <c r="K110"/>
  <c r="K111"/>
  <c r="K113"/>
  <c r="K114"/>
  <c r="K95"/>
  <c r="K97"/>
  <c r="K99"/>
  <c r="K100"/>
  <c r="K101"/>
  <c r="K102"/>
  <c r="K103"/>
  <c r="K82"/>
  <c r="K83"/>
  <c r="K84"/>
  <c r="K85"/>
  <c r="K86"/>
  <c r="K87"/>
  <c r="K88"/>
  <c r="K90"/>
  <c r="K81"/>
  <c r="K71"/>
  <c r="K72"/>
  <c r="K73"/>
  <c r="K74"/>
  <c r="K75"/>
  <c r="K77"/>
  <c r="K78"/>
  <c r="K79"/>
  <c r="K70"/>
  <c r="K60"/>
  <c r="K62"/>
  <c r="K64"/>
  <c r="K65"/>
  <c r="K66"/>
  <c r="K67"/>
  <c r="K68"/>
  <c r="K59"/>
  <c r="K45"/>
  <c r="K46"/>
  <c r="K47"/>
  <c r="K48"/>
  <c r="K49"/>
  <c r="K50"/>
  <c r="K51"/>
  <c r="K52"/>
  <c r="K43"/>
  <c r="K33"/>
  <c r="K34"/>
  <c r="K35"/>
  <c r="K36"/>
  <c r="K37"/>
  <c r="K38"/>
  <c r="K39"/>
  <c r="K40"/>
  <c r="K41"/>
  <c r="K32"/>
  <c r="K20"/>
  <c r="K21"/>
  <c r="K22"/>
  <c r="K23"/>
  <c r="K24"/>
  <c r="K25"/>
  <c r="K26"/>
  <c r="K27"/>
  <c r="K28"/>
  <c r="K19"/>
  <c r="K9"/>
  <c r="K11"/>
  <c r="K12"/>
  <c r="K13"/>
  <c r="K14"/>
  <c r="K15"/>
  <c r="K16"/>
  <c r="K17"/>
  <c r="K8"/>
  <c r="K18"/>
  <c r="K31"/>
  <c r="J8"/>
  <c r="J9"/>
  <c r="J11"/>
  <c r="J12"/>
  <c r="J13"/>
  <c r="J14"/>
  <c r="J15"/>
  <c r="J16"/>
  <c r="J17"/>
  <c r="J19"/>
  <c r="J20"/>
  <c r="J21"/>
  <c r="J22"/>
  <c r="J23"/>
  <c r="J24"/>
  <c r="J25"/>
  <c r="J26"/>
  <c r="J27"/>
  <c r="J28"/>
  <c r="J32"/>
  <c r="J33"/>
  <c r="J34"/>
  <c r="J35"/>
  <c r="J36"/>
  <c r="J37"/>
  <c r="J38"/>
  <c r="J39"/>
  <c r="J40"/>
  <c r="J41"/>
  <c r="J43"/>
  <c r="J45"/>
  <c r="J46"/>
  <c r="J47"/>
  <c r="J48"/>
  <c r="J49"/>
  <c r="J50"/>
  <c r="J51"/>
  <c r="J52"/>
  <c r="J59"/>
  <c r="J60"/>
  <c r="J62"/>
  <c r="J64"/>
  <c r="J65"/>
  <c r="J66"/>
  <c r="J67"/>
  <c r="J68"/>
  <c r="J70"/>
  <c r="J71"/>
  <c r="J72"/>
  <c r="J73"/>
  <c r="J74"/>
  <c r="J75"/>
  <c r="J77"/>
  <c r="J78"/>
  <c r="J79"/>
  <c r="J81"/>
  <c r="J82"/>
  <c r="J83"/>
  <c r="J84"/>
  <c r="J85"/>
  <c r="J86"/>
  <c r="J87"/>
  <c r="J88"/>
  <c r="J90"/>
  <c r="J95"/>
  <c r="J97"/>
  <c r="J99"/>
  <c r="J100"/>
  <c r="J101"/>
  <c r="J102"/>
  <c r="J103"/>
  <c r="J106"/>
  <c r="J108"/>
  <c r="J109"/>
  <c r="J110"/>
  <c r="J111"/>
  <c r="J113"/>
  <c r="J114"/>
  <c r="J117"/>
  <c r="J118"/>
  <c r="J119"/>
  <c r="J121"/>
  <c r="J122"/>
  <c r="J123"/>
  <c r="J124"/>
  <c r="J125"/>
  <c r="J126"/>
  <c r="I118"/>
  <c r="I119"/>
  <c r="I121"/>
  <c r="I122"/>
  <c r="I123"/>
  <c r="I124"/>
  <c r="I125"/>
  <c r="I126"/>
  <c r="I117"/>
  <c r="I106"/>
  <c r="I108"/>
  <c r="I109"/>
  <c r="I110"/>
  <c r="I111"/>
  <c r="I113"/>
  <c r="I114"/>
  <c r="I95"/>
  <c r="I97"/>
  <c r="I99"/>
  <c r="I100"/>
  <c r="I101"/>
  <c r="I102"/>
  <c r="I103"/>
  <c r="I82"/>
  <c r="I83"/>
  <c r="I84"/>
  <c r="I85"/>
  <c r="I86"/>
  <c r="I87"/>
  <c r="I88"/>
  <c r="I90"/>
  <c r="I81"/>
  <c r="I71"/>
  <c r="I72"/>
  <c r="I73"/>
  <c r="I74"/>
  <c r="I75"/>
  <c r="I77"/>
  <c r="I78"/>
  <c r="I79"/>
  <c r="I70"/>
  <c r="I60"/>
  <c r="I62"/>
  <c r="I64"/>
  <c r="I65"/>
  <c r="I66"/>
  <c r="I67"/>
  <c r="I68"/>
  <c r="I59"/>
  <c r="I45"/>
  <c r="I46"/>
  <c r="I47"/>
  <c r="I48"/>
  <c r="I49"/>
  <c r="I50"/>
  <c r="I51"/>
  <c r="I52"/>
  <c r="I43"/>
  <c r="I33"/>
  <c r="I34"/>
  <c r="I35"/>
  <c r="I36"/>
  <c r="I37"/>
  <c r="I38"/>
  <c r="I39"/>
  <c r="I40"/>
  <c r="I41"/>
  <c r="I32"/>
  <c r="I31" s="1"/>
  <c r="I20"/>
  <c r="I21"/>
  <c r="I22"/>
  <c r="I23"/>
  <c r="I18" s="1"/>
  <c r="I24"/>
  <c r="I25"/>
  <c r="I26"/>
  <c r="I27"/>
  <c r="I28"/>
  <c r="I19"/>
  <c r="I9"/>
  <c r="I11"/>
  <c r="I12"/>
  <c r="I13"/>
  <c r="I14"/>
  <c r="I15"/>
  <c r="I16"/>
  <c r="I17"/>
  <c r="I8"/>
  <c r="H118"/>
  <c r="H119"/>
  <c r="H121"/>
  <c r="H122"/>
  <c r="H123"/>
  <c r="H124"/>
  <c r="H125"/>
  <c r="H126"/>
  <c r="H117"/>
  <c r="H106"/>
  <c r="H108"/>
  <c r="H109"/>
  <c r="H110"/>
  <c r="H111"/>
  <c r="H113"/>
  <c r="H114"/>
  <c r="H95"/>
  <c r="H97"/>
  <c r="H99"/>
  <c r="H100"/>
  <c r="H101"/>
  <c r="H102"/>
  <c r="H103"/>
  <c r="H82"/>
  <c r="H83"/>
  <c r="H84"/>
  <c r="H85"/>
  <c r="H86"/>
  <c r="H87"/>
  <c r="H88"/>
  <c r="H90"/>
  <c r="H81"/>
  <c r="H71"/>
  <c r="H72"/>
  <c r="H73"/>
  <c r="H74"/>
  <c r="H75"/>
  <c r="H77"/>
  <c r="H78"/>
  <c r="H79"/>
  <c r="H70"/>
  <c r="H60"/>
  <c r="H62"/>
  <c r="H64"/>
  <c r="H65"/>
  <c r="H66"/>
  <c r="H67"/>
  <c r="H68"/>
  <c r="H59"/>
  <c r="H45"/>
  <c r="H46"/>
  <c r="H47"/>
  <c r="H48"/>
  <c r="H49"/>
  <c r="H50"/>
  <c r="H51"/>
  <c r="H52"/>
  <c r="H43"/>
  <c r="H33"/>
  <c r="H34"/>
  <c r="H35"/>
  <c r="H36"/>
  <c r="H37"/>
  <c r="H38"/>
  <c r="H39"/>
  <c r="H40"/>
  <c r="H41"/>
  <c r="H32"/>
  <c r="H31" s="1"/>
  <c r="H20"/>
  <c r="H21"/>
  <c r="H22"/>
  <c r="H23"/>
  <c r="H18" s="1"/>
  <c r="H24"/>
  <c r="H25"/>
  <c r="H26"/>
  <c r="H27"/>
  <c r="H28"/>
  <c r="H19"/>
  <c r="H9"/>
  <c r="H11"/>
  <c r="H12"/>
  <c r="H13"/>
  <c r="H14"/>
  <c r="H15"/>
  <c r="H16"/>
  <c r="H17"/>
  <c r="H8"/>
  <c r="G118"/>
  <c r="G119"/>
  <c r="G121"/>
  <c r="G122"/>
  <c r="G123"/>
  <c r="G124"/>
  <c r="G125"/>
  <c r="G126"/>
  <c r="G117"/>
  <c r="G95"/>
  <c r="G97"/>
  <c r="G99"/>
  <c r="G100"/>
  <c r="G101"/>
  <c r="G102"/>
  <c r="G103"/>
  <c r="G106"/>
  <c r="G108"/>
  <c r="G109"/>
  <c r="G110"/>
  <c r="G111"/>
  <c r="G113"/>
  <c r="G114"/>
  <c r="G82"/>
  <c r="G83"/>
  <c r="G84"/>
  <c r="G85"/>
  <c r="G86"/>
  <c r="G87"/>
  <c r="G88"/>
  <c r="G90"/>
  <c r="G81"/>
  <c r="G71"/>
  <c r="G72"/>
  <c r="G73"/>
  <c r="G74"/>
  <c r="G75"/>
  <c r="G77"/>
  <c r="G78"/>
  <c r="G79"/>
  <c r="G70"/>
  <c r="G60"/>
  <c r="G62"/>
  <c r="G64"/>
  <c r="G65"/>
  <c r="G66"/>
  <c r="G67"/>
  <c r="G68"/>
  <c r="G59"/>
  <c r="G45"/>
  <c r="G46"/>
  <c r="G47"/>
  <c r="G48"/>
  <c r="G49"/>
  <c r="G50"/>
  <c r="G51"/>
  <c r="G52"/>
  <c r="G43"/>
  <c r="G33"/>
  <c r="G34"/>
  <c r="G35"/>
  <c r="G36"/>
  <c r="G37"/>
  <c r="G38"/>
  <c r="G39"/>
  <c r="G40"/>
  <c r="G41"/>
  <c r="G32"/>
  <c r="G31" s="1"/>
  <c r="G20"/>
  <c r="G21"/>
  <c r="G22"/>
  <c r="G23"/>
  <c r="G18" s="1"/>
  <c r="G24"/>
  <c r="G25"/>
  <c r="G26"/>
  <c r="G27"/>
  <c r="G28"/>
  <c r="G19"/>
  <c r="G9"/>
  <c r="G11"/>
  <c r="G12"/>
  <c r="G13"/>
  <c r="G14"/>
  <c r="G15"/>
  <c r="G16"/>
  <c r="G17"/>
  <c r="G8"/>
  <c r="F126"/>
  <c r="F125"/>
  <c r="F124"/>
  <c r="F123"/>
  <c r="F122"/>
  <c r="F121"/>
  <c r="F119"/>
  <c r="F118"/>
  <c r="F117"/>
  <c r="F95"/>
  <c r="F97"/>
  <c r="F99"/>
  <c r="F100"/>
  <c r="F101"/>
  <c r="F102"/>
  <c r="F103"/>
  <c r="F114"/>
  <c r="F113"/>
  <c r="F111"/>
  <c r="F110"/>
  <c r="F109"/>
  <c r="F108"/>
  <c r="F106"/>
  <c r="F90"/>
  <c r="F88"/>
  <c r="F87"/>
  <c r="F86"/>
  <c r="F85"/>
  <c r="F84"/>
  <c r="F83"/>
  <c r="F82"/>
  <c r="F81"/>
  <c r="F79"/>
  <c r="F78"/>
  <c r="F77"/>
  <c r="F75"/>
  <c r="F74"/>
  <c r="F73"/>
  <c r="F72"/>
  <c r="F71"/>
  <c r="F70"/>
  <c r="F68"/>
  <c r="F67"/>
  <c r="F66"/>
  <c r="F65"/>
  <c r="F64"/>
  <c r="F62"/>
  <c r="F60"/>
  <c r="F59"/>
  <c r="F52"/>
  <c r="F51"/>
  <c r="F50"/>
  <c r="F49"/>
  <c r="F48"/>
  <c r="F47"/>
  <c r="F46"/>
  <c r="F45"/>
  <c r="F43"/>
  <c r="F33"/>
  <c r="F34"/>
  <c r="F35"/>
  <c r="F36"/>
  <c r="F37"/>
  <c r="F38"/>
  <c r="F39"/>
  <c r="F40"/>
  <c r="F41"/>
  <c r="F32"/>
  <c r="F31" s="1"/>
  <c r="F28"/>
  <c r="F27"/>
  <c r="F26"/>
  <c r="F25"/>
  <c r="F24"/>
  <c r="F23"/>
  <c r="F22"/>
  <c r="F21"/>
  <c r="F20"/>
  <c r="F18" s="1"/>
  <c r="F19"/>
  <c r="F9"/>
  <c r="F11"/>
  <c r="F12"/>
  <c r="F13"/>
  <c r="F14"/>
  <c r="F15"/>
  <c r="F16"/>
  <c r="F17"/>
  <c r="F8"/>
  <c r="E118"/>
  <c r="E119"/>
  <c r="E121"/>
  <c r="E122"/>
  <c r="E123"/>
  <c r="E124"/>
  <c r="E125"/>
  <c r="E126"/>
  <c r="E117"/>
  <c r="E95"/>
  <c r="E97"/>
  <c r="E99"/>
  <c r="E100"/>
  <c r="E101"/>
  <c r="E102"/>
  <c r="E103"/>
  <c r="E106"/>
  <c r="E108"/>
  <c r="E109"/>
  <c r="E110"/>
  <c r="E111"/>
  <c r="E113"/>
  <c r="E114"/>
  <c r="E82"/>
  <c r="E83"/>
  <c r="E84"/>
  <c r="E85"/>
  <c r="E86"/>
  <c r="E87"/>
  <c r="E88"/>
  <c r="E90"/>
  <c r="E81"/>
  <c r="E71"/>
  <c r="E72"/>
  <c r="E73"/>
  <c r="E74"/>
  <c r="E75"/>
  <c r="E77"/>
  <c r="E78"/>
  <c r="E79"/>
  <c r="E70"/>
  <c r="E60"/>
  <c r="E62"/>
  <c r="E64"/>
  <c r="E65"/>
  <c r="E66"/>
  <c r="E67"/>
  <c r="E68"/>
  <c r="E59"/>
  <c r="E45"/>
  <c r="E46"/>
  <c r="E47"/>
  <c r="E48"/>
  <c r="E49"/>
  <c r="E50"/>
  <c r="E51"/>
  <c r="E52"/>
  <c r="E43"/>
  <c r="E33"/>
  <c r="E34"/>
  <c r="E35"/>
  <c r="E36"/>
  <c r="E37"/>
  <c r="E38"/>
  <c r="E39"/>
  <c r="E40"/>
  <c r="E41"/>
  <c r="E32"/>
  <c r="E20"/>
  <c r="E21"/>
  <c r="E22"/>
  <c r="E18" s="1"/>
  <c r="E23"/>
  <c r="E24"/>
  <c r="E25"/>
  <c r="E26"/>
  <c r="E27"/>
  <c r="E28"/>
  <c r="E19"/>
  <c r="E9"/>
  <c r="E11"/>
  <c r="E12"/>
  <c r="E13"/>
  <c r="E14"/>
  <c r="E15"/>
  <c r="E16"/>
  <c r="E17"/>
  <c r="E8"/>
  <c r="D118"/>
  <c r="D119"/>
  <c r="D121"/>
  <c r="D122"/>
  <c r="D123"/>
  <c r="D124"/>
  <c r="D125"/>
  <c r="D126"/>
  <c r="D117"/>
  <c r="D106"/>
  <c r="D107"/>
  <c r="D108"/>
  <c r="D109"/>
  <c r="D110"/>
  <c r="D111"/>
  <c r="D113"/>
  <c r="D114"/>
  <c r="D105"/>
  <c r="D82"/>
  <c r="D83"/>
  <c r="D84"/>
  <c r="D85"/>
  <c r="D86"/>
  <c r="D87"/>
  <c r="D88"/>
  <c r="D89"/>
  <c r="D90"/>
  <c r="D81"/>
  <c r="D71"/>
  <c r="D72"/>
  <c r="D73"/>
  <c r="D74"/>
  <c r="D75"/>
  <c r="D76"/>
  <c r="D77"/>
  <c r="D78"/>
  <c r="D79"/>
  <c r="D70"/>
  <c r="D60"/>
  <c r="D62"/>
  <c r="D63"/>
  <c r="D64"/>
  <c r="D65"/>
  <c r="D66"/>
  <c r="D67"/>
  <c r="D68"/>
  <c r="D59"/>
  <c r="D44"/>
  <c r="D45"/>
  <c r="D46"/>
  <c r="D42" s="1"/>
  <c r="D47"/>
  <c r="D48"/>
  <c r="D49"/>
  <c r="D50"/>
  <c r="D51"/>
  <c r="D52"/>
  <c r="D43"/>
  <c r="D33"/>
  <c r="D34"/>
  <c r="D35"/>
  <c r="D36"/>
  <c r="D37"/>
  <c r="D38"/>
  <c r="D39"/>
  <c r="D40"/>
  <c r="D41"/>
  <c r="D32"/>
  <c r="D8"/>
  <c r="D9"/>
  <c r="D11"/>
  <c r="D12"/>
  <c r="D13"/>
  <c r="D14"/>
  <c r="D15"/>
  <c r="D16"/>
  <c r="D17"/>
  <c r="D19"/>
  <c r="D20"/>
  <c r="D21"/>
  <c r="D22"/>
  <c r="D23"/>
  <c r="D24"/>
  <c r="D25"/>
  <c r="D26"/>
  <c r="D27"/>
  <c r="D28"/>
  <c r="D69"/>
  <c r="D95"/>
  <c r="D97"/>
  <c r="D98"/>
  <c r="D99"/>
  <c r="D100"/>
  <c r="D101"/>
  <c r="D102"/>
  <c r="D103"/>
  <c r="B6"/>
  <c r="C6"/>
  <c r="B7"/>
  <c r="C7" s="1"/>
  <c r="B18"/>
  <c r="C18"/>
  <c r="B29"/>
  <c r="C29" s="1"/>
  <c r="B30"/>
  <c r="C30" s="1"/>
  <c r="B31"/>
  <c r="C31" s="1"/>
  <c r="B42"/>
  <c r="C42"/>
  <c r="B53"/>
  <c r="C53" s="1"/>
  <c r="B54"/>
  <c r="C54"/>
  <c r="B55"/>
  <c r="C55" s="1"/>
  <c r="B56"/>
  <c r="C56"/>
  <c r="B57"/>
  <c r="C57" s="1"/>
  <c r="B58"/>
  <c r="C58" s="1"/>
  <c r="B69"/>
  <c r="C69" s="1"/>
  <c r="B80"/>
  <c r="C80"/>
  <c r="B91"/>
  <c r="C91" s="1"/>
  <c r="B92"/>
  <c r="C92"/>
  <c r="B93"/>
  <c r="C93" s="1"/>
  <c r="B104"/>
  <c r="C104"/>
  <c r="B115"/>
  <c r="C115" s="1"/>
  <c r="B116"/>
  <c r="C116" s="1"/>
  <c r="B127"/>
  <c r="C127" s="1"/>
  <c r="B5"/>
  <c r="C5"/>
  <c r="CF51" i="8"/>
  <c r="CF50"/>
  <c r="CF49"/>
  <c r="CF46"/>
  <c r="BY51"/>
  <c r="BY50"/>
  <c r="BY49"/>
  <c r="BY46"/>
  <c r="BR51"/>
  <c r="BR50"/>
  <c r="BR49"/>
  <c r="BR46"/>
  <c r="BK51"/>
  <c r="BK50"/>
  <c r="BK49"/>
  <c r="BK46"/>
  <c r="BD51"/>
  <c r="BD50"/>
  <c r="BD49"/>
  <c r="BD46"/>
  <c r="AW51"/>
  <c r="AW50"/>
  <c r="AW49"/>
  <c r="AW46"/>
  <c r="AP51"/>
  <c r="AP50"/>
  <c r="AP49"/>
  <c r="AP46"/>
  <c r="AI51"/>
  <c r="AI50"/>
  <c r="AI49"/>
  <c r="AI46"/>
  <c r="AB51"/>
  <c r="AB50"/>
  <c r="AB49"/>
  <c r="AB46"/>
  <c r="U51"/>
  <c r="U50"/>
  <c r="U49"/>
  <c r="U46"/>
  <c r="N51"/>
  <c r="N50"/>
  <c r="N49"/>
  <c r="N46"/>
  <c r="G46"/>
  <c r="G51"/>
  <c r="G50"/>
  <c r="G49"/>
  <c r="O96" i="11" l="1"/>
  <c r="N96"/>
  <c r="K96"/>
  <c r="D96"/>
  <c r="L96"/>
  <c r="J96"/>
  <c r="I96"/>
  <c r="H96"/>
  <c r="G96"/>
  <c r="F96"/>
  <c r="M96"/>
  <c r="E96"/>
  <c r="O10"/>
  <c r="M10"/>
  <c r="J10"/>
  <c r="E10"/>
  <c r="N10"/>
  <c r="L10"/>
  <c r="K10"/>
  <c r="I10"/>
  <c r="H10"/>
  <c r="G10"/>
  <c r="F10"/>
  <c r="F7" s="1"/>
  <c r="D10"/>
  <c r="N112"/>
  <c r="M112"/>
  <c r="F112"/>
  <c r="E112"/>
  <c r="O112"/>
  <c r="K112"/>
  <c r="J112"/>
  <c r="I112"/>
  <c r="H112"/>
  <c r="L112"/>
  <c r="G112"/>
  <c r="D112"/>
  <c r="M94"/>
  <c r="K94"/>
  <c r="J94"/>
  <c r="O94"/>
  <c r="N94"/>
  <c r="I94"/>
  <c r="H94"/>
  <c r="G94"/>
  <c r="F94"/>
  <c r="D94"/>
  <c r="D93" s="1"/>
  <c r="E94"/>
  <c r="L94"/>
  <c r="K61"/>
  <c r="D61"/>
  <c r="I61"/>
  <c r="H61"/>
  <c r="G61"/>
  <c r="O61"/>
  <c r="N61"/>
  <c r="M61"/>
  <c r="F61"/>
  <c r="E61"/>
  <c r="L61"/>
  <c r="J61"/>
  <c r="K120"/>
  <c r="K116" s="1"/>
  <c r="J120"/>
  <c r="J116" s="1"/>
  <c r="L120"/>
  <c r="I120"/>
  <c r="I116" s="1"/>
  <c r="H120"/>
  <c r="H116" s="1"/>
  <c r="G120"/>
  <c r="G116" s="1"/>
  <c r="F120"/>
  <c r="F116" s="1"/>
  <c r="D120"/>
  <c r="D116" s="1"/>
  <c r="E120"/>
  <c r="E116" s="1"/>
  <c r="M120"/>
  <c r="M116" s="1"/>
  <c r="E31"/>
  <c r="G7"/>
  <c r="I7"/>
  <c r="O78"/>
  <c r="N78"/>
  <c r="O75"/>
  <c r="M75"/>
  <c r="O109"/>
  <c r="L109"/>
  <c r="N101"/>
  <c r="O101"/>
  <c r="O95"/>
  <c r="N95"/>
  <c r="M95"/>
  <c r="J34" i="15"/>
  <c r="H15"/>
  <c r="H16"/>
  <c r="H7" i="11"/>
  <c r="J31"/>
  <c r="J7"/>
  <c r="K7"/>
  <c r="N15"/>
  <c r="O17"/>
  <c r="N17"/>
  <c r="O14"/>
  <c r="M14"/>
  <c r="O9"/>
  <c r="N9"/>
  <c r="O27"/>
  <c r="M27"/>
  <c r="O32"/>
  <c r="M32"/>
  <c r="O37"/>
  <c r="N37"/>
  <c r="O34"/>
  <c r="M34"/>
  <c r="O51"/>
  <c r="M51"/>
  <c r="O88"/>
  <c r="N88"/>
  <c r="O100"/>
  <c r="M100"/>
  <c r="O97"/>
  <c r="L97"/>
  <c r="O125"/>
  <c r="M125"/>
  <c r="O122"/>
  <c r="N122"/>
  <c r="L122"/>
  <c r="D7"/>
  <c r="D31"/>
  <c r="D30" s="1"/>
  <c r="D29" s="1"/>
  <c r="D58"/>
  <c r="J18"/>
  <c r="M19"/>
  <c r="M18" s="1"/>
  <c r="M52"/>
  <c r="M46"/>
  <c r="M60"/>
  <c r="N14"/>
  <c r="N25"/>
  <c r="N20"/>
  <c r="N38"/>
  <c r="N52"/>
  <c r="N60"/>
  <c r="O22"/>
  <c r="N22"/>
  <c r="O41"/>
  <c r="N41"/>
  <c r="O38"/>
  <c r="N45"/>
  <c r="O45"/>
  <c r="O87"/>
  <c r="O83"/>
  <c r="N83"/>
  <c r="M83"/>
  <c r="O110"/>
  <c r="O124"/>
  <c r="O121"/>
  <c r="N16" i="15"/>
  <c r="N15"/>
  <c r="F15"/>
  <c r="D18" i="11"/>
  <c r="D55" s="1"/>
  <c r="M7"/>
  <c r="N8"/>
  <c r="N7" s="1"/>
  <c r="O8"/>
  <c r="O26"/>
  <c r="N26"/>
  <c r="O23"/>
  <c r="O33"/>
  <c r="N33"/>
  <c r="N31" s="1"/>
  <c r="O47"/>
  <c r="M47"/>
  <c r="O68"/>
  <c r="N68"/>
  <c r="M68"/>
  <c r="O73"/>
  <c r="O113"/>
  <c r="N108"/>
  <c r="M108"/>
  <c r="O102"/>
  <c r="N102"/>
  <c r="L102"/>
  <c r="N118"/>
  <c r="L118"/>
  <c r="I15" i="15"/>
  <c r="M34"/>
  <c r="E34"/>
  <c r="H14"/>
  <c r="H33"/>
  <c r="C33"/>
  <c r="E39" i="17" s="1"/>
  <c r="I16" i="15"/>
  <c r="L18" i="11"/>
  <c r="L31"/>
  <c r="L7"/>
  <c r="D6"/>
  <c r="D5" s="1"/>
  <c r="D53" s="1"/>
  <c r="D54"/>
  <c r="O89"/>
  <c r="N89"/>
  <c r="L89"/>
  <c r="L80" s="1"/>
  <c r="H89"/>
  <c r="H80" s="1"/>
  <c r="F89"/>
  <c r="F80" s="1"/>
  <c r="M89"/>
  <c r="M80" s="1"/>
  <c r="I89"/>
  <c r="I80" s="1"/>
  <c r="E89"/>
  <c r="E80" s="1"/>
  <c r="J89"/>
  <c r="K89"/>
  <c r="K80" s="1"/>
  <c r="G89"/>
  <c r="G80" s="1"/>
  <c r="D104"/>
  <c r="D92" s="1"/>
  <c r="M6"/>
  <c r="M5" s="1"/>
  <c r="O44"/>
  <c r="N44"/>
  <c r="M44"/>
  <c r="I44"/>
  <c r="I42" s="1"/>
  <c r="I30" s="1"/>
  <c r="I29" s="1"/>
  <c r="E44"/>
  <c r="E42" s="1"/>
  <c r="E30" s="1"/>
  <c r="E29" s="1"/>
  <c r="J44"/>
  <c r="J42" s="1"/>
  <c r="J55" s="1"/>
  <c r="F44"/>
  <c r="F42" s="1"/>
  <c r="F55" s="1"/>
  <c r="K44"/>
  <c r="K42" s="1"/>
  <c r="K30" s="1"/>
  <c r="K29" s="1"/>
  <c r="G44"/>
  <c r="G42" s="1"/>
  <c r="L44"/>
  <c r="L42" s="1"/>
  <c r="H44"/>
  <c r="H42" s="1"/>
  <c r="O76"/>
  <c r="N76"/>
  <c r="L76"/>
  <c r="L69" s="1"/>
  <c r="H76"/>
  <c r="H69" s="1"/>
  <c r="F76"/>
  <c r="F69" s="1"/>
  <c r="M76"/>
  <c r="M69" s="1"/>
  <c r="J76"/>
  <c r="J69" s="1"/>
  <c r="I76"/>
  <c r="I69" s="1"/>
  <c r="E76"/>
  <c r="E69" s="1"/>
  <c r="K76"/>
  <c r="K69" s="1"/>
  <c r="G76"/>
  <c r="G69" s="1"/>
  <c r="O98"/>
  <c r="K98"/>
  <c r="K93" s="1"/>
  <c r="J98"/>
  <c r="J93" s="1"/>
  <c r="L98"/>
  <c r="H98"/>
  <c r="H93" s="1"/>
  <c r="E98"/>
  <c r="E93" s="1"/>
  <c r="I98"/>
  <c r="I93" s="1"/>
  <c r="F98"/>
  <c r="F93" s="1"/>
  <c r="N98"/>
  <c r="M98"/>
  <c r="M93" s="1"/>
  <c r="G98"/>
  <c r="G93" s="1"/>
  <c r="D80"/>
  <c r="D57" s="1"/>
  <c r="D56" s="1"/>
  <c r="E7"/>
  <c r="G6"/>
  <c r="G5" s="1"/>
  <c r="G54"/>
  <c r="I54"/>
  <c r="I6"/>
  <c r="I5" s="1"/>
  <c r="K55"/>
  <c r="O7"/>
  <c r="O31"/>
  <c r="O63"/>
  <c r="N63"/>
  <c r="L63"/>
  <c r="L58" s="1"/>
  <c r="J63"/>
  <c r="H63"/>
  <c r="H58" s="1"/>
  <c r="H57" s="1"/>
  <c r="H56" s="1"/>
  <c r="F63"/>
  <c r="F58" s="1"/>
  <c r="M63"/>
  <c r="M58" s="1"/>
  <c r="M57" s="1"/>
  <c r="M56" s="1"/>
  <c r="I63"/>
  <c r="I58" s="1"/>
  <c r="E63"/>
  <c r="E58" s="1"/>
  <c r="E57" s="1"/>
  <c r="E56" s="1"/>
  <c r="K63"/>
  <c r="K58" s="1"/>
  <c r="K57" s="1"/>
  <c r="K56" s="1"/>
  <c r="G63"/>
  <c r="G58" s="1"/>
  <c r="G57" s="1"/>
  <c r="G56" s="1"/>
  <c r="O107"/>
  <c r="N107"/>
  <c r="F107"/>
  <c r="M107"/>
  <c r="K107"/>
  <c r="J107"/>
  <c r="E107"/>
  <c r="L107"/>
  <c r="H107"/>
  <c r="I107"/>
  <c r="G107"/>
  <c r="F30"/>
  <c r="F29" s="1"/>
  <c r="H54"/>
  <c r="H6"/>
  <c r="H5" s="1"/>
  <c r="J80"/>
  <c r="J58"/>
  <c r="J57" s="1"/>
  <c r="J56" s="1"/>
  <c r="J54"/>
  <c r="J6"/>
  <c r="J5" s="1"/>
  <c r="K6"/>
  <c r="K5" s="1"/>
  <c r="K54"/>
  <c r="O105"/>
  <c r="N105"/>
  <c r="L105"/>
  <c r="H105"/>
  <c r="H104" s="1"/>
  <c r="M105"/>
  <c r="M104" s="1"/>
  <c r="I105"/>
  <c r="E105"/>
  <c r="E104" s="1"/>
  <c r="F105"/>
  <c r="K105"/>
  <c r="K104" s="1"/>
  <c r="J105"/>
  <c r="G105"/>
  <c r="G104" s="1"/>
  <c r="O18"/>
  <c r="O67"/>
  <c r="N67"/>
  <c r="O70"/>
  <c r="N70"/>
  <c r="O72"/>
  <c r="N72"/>
  <c r="O85"/>
  <c r="N85"/>
  <c r="N80" s="1"/>
  <c r="N120"/>
  <c r="O120"/>
  <c r="M33" i="15"/>
  <c r="M10"/>
  <c r="M35" s="1"/>
  <c r="M14"/>
  <c r="O49" i="11"/>
  <c r="N114"/>
  <c r="O114"/>
  <c r="N106"/>
  <c r="O106"/>
  <c r="F10" i="15"/>
  <c r="F35" s="1"/>
  <c r="F33"/>
  <c r="F14"/>
  <c r="G14"/>
  <c r="O93" i="11"/>
  <c r="O123"/>
  <c r="N123"/>
  <c r="M16" i="15"/>
  <c r="N14"/>
  <c r="L10"/>
  <c r="L35" s="1"/>
  <c r="L33"/>
  <c r="L14"/>
  <c r="O43" i="11"/>
  <c r="O42" s="1"/>
  <c r="N43"/>
  <c r="N42" s="1"/>
  <c r="O80"/>
  <c r="O118"/>
  <c r="O116" s="1"/>
  <c r="N97"/>
  <c r="N93" s="1"/>
  <c r="J10" i="15"/>
  <c r="J35" s="1"/>
  <c r="D10"/>
  <c r="D35" s="1"/>
  <c r="K10"/>
  <c r="K35" s="1"/>
  <c r="K15"/>
  <c r="G10"/>
  <c r="G35" s="1"/>
  <c r="G15"/>
  <c r="F16"/>
  <c r="N10"/>
  <c r="N35" s="1"/>
  <c r="H10"/>
  <c r="H35" s="1"/>
  <c r="E33"/>
  <c r="E10"/>
  <c r="E35" s="1"/>
  <c r="E14"/>
  <c r="C34"/>
  <c r="E40" i="17" s="1"/>
  <c r="N40"/>
  <c r="I33" i="15"/>
  <c r="I10"/>
  <c r="I35" s="1"/>
  <c r="I14"/>
  <c r="C10"/>
  <c r="L116" i="11" l="1"/>
  <c r="L93"/>
  <c r="L57"/>
  <c r="L56" s="1"/>
  <c r="F54"/>
  <c r="F6"/>
  <c r="F5" s="1"/>
  <c r="F53" s="1"/>
  <c r="N54"/>
  <c r="F104"/>
  <c r="J30"/>
  <c r="J29" s="1"/>
  <c r="I57"/>
  <c r="I56" s="1"/>
  <c r="I53"/>
  <c r="M42"/>
  <c r="M55" s="1"/>
  <c r="L54"/>
  <c r="N55"/>
  <c r="J53"/>
  <c r="F57"/>
  <c r="F56" s="1"/>
  <c r="N18"/>
  <c r="N6" s="1"/>
  <c r="N5" s="1"/>
  <c r="M31"/>
  <c r="L6"/>
  <c r="L5" s="1"/>
  <c r="L104"/>
  <c r="N41" i="17"/>
  <c r="M40" s="1"/>
  <c r="C35" i="15"/>
  <c r="E41" i="17" s="1"/>
  <c r="N12" i="15"/>
  <c r="O69" i="11"/>
  <c r="O104"/>
  <c r="O92" s="1"/>
  <c r="K53"/>
  <c r="K91" s="1"/>
  <c r="O54"/>
  <c r="O6"/>
  <c r="O5" s="1"/>
  <c r="F92"/>
  <c r="L30"/>
  <c r="L29" s="1"/>
  <c r="L55"/>
  <c r="N30"/>
  <c r="N29" s="1"/>
  <c r="N53" s="1"/>
  <c r="E55"/>
  <c r="J91"/>
  <c r="N58"/>
  <c r="G92"/>
  <c r="G30"/>
  <c r="G29" s="1"/>
  <c r="G55"/>
  <c r="N116"/>
  <c r="O58"/>
  <c r="G53"/>
  <c r="G91" s="1"/>
  <c r="M92"/>
  <c r="E92"/>
  <c r="K92"/>
  <c r="N69"/>
  <c r="O55"/>
  <c r="J104"/>
  <c r="J92" s="1"/>
  <c r="I104"/>
  <c r="I92" s="1"/>
  <c r="N104"/>
  <c r="N92" s="1"/>
  <c r="O30"/>
  <c r="O29" s="1"/>
  <c r="I91"/>
  <c r="E6"/>
  <c r="E5" s="1"/>
  <c r="E53" s="1"/>
  <c r="E91" s="1"/>
  <c r="E115" s="1"/>
  <c r="E127" s="1"/>
  <c r="E54"/>
  <c r="H92"/>
  <c r="H30"/>
  <c r="H29" s="1"/>
  <c r="H53" s="1"/>
  <c r="H91" s="1"/>
  <c r="H55"/>
  <c r="I55"/>
  <c r="D91"/>
  <c r="D115" s="1"/>
  <c r="D127" s="1"/>
  <c r="L92" l="1"/>
  <c r="L53"/>
  <c r="L91" s="1"/>
  <c r="M30"/>
  <c r="M29" s="1"/>
  <c r="M53" s="1"/>
  <c r="M91" s="1"/>
  <c r="M115" s="1"/>
  <c r="M127" s="1"/>
  <c r="M54"/>
  <c r="F91"/>
  <c r="F115" s="1"/>
  <c r="F127" s="1"/>
  <c r="I115"/>
  <c r="I127" s="1"/>
  <c r="O57"/>
  <c r="O56" s="1"/>
  <c r="J115"/>
  <c r="J127" s="1"/>
  <c r="H115"/>
  <c r="H127" s="1"/>
  <c r="O53"/>
  <c r="G115"/>
  <c r="G127" s="1"/>
  <c r="N57"/>
  <c r="N56" s="1"/>
  <c r="N91" s="1"/>
  <c r="N115" s="1"/>
  <c r="N127" s="1"/>
  <c r="K115"/>
  <c r="K127" s="1"/>
  <c r="L115" l="1"/>
  <c r="L127" s="1"/>
  <c r="O91"/>
  <c r="O115" s="1"/>
  <c r="O127" s="1"/>
</calcChain>
</file>

<file path=xl/sharedStrings.xml><?xml version="1.0" encoding="utf-8"?>
<sst xmlns="http://schemas.openxmlformats.org/spreadsheetml/2006/main" count="457" uniqueCount="222">
  <si>
    <t>-</t>
  </si>
  <si>
    <t>DATA</t>
  </si>
  <si>
    <t>ITEM</t>
  </si>
  <si>
    <t>PLANO DE CONTAS</t>
  </si>
  <si>
    <t>ENTRADA</t>
  </si>
  <si>
    <t>SAÍDA</t>
  </si>
  <si>
    <t>SITUAÇÃO</t>
  </si>
  <si>
    <t>PAGAMENTO EFETUADO</t>
  </si>
  <si>
    <t>PAGAMENTO ADIADO</t>
  </si>
  <si>
    <t>NÃO VENCIDO</t>
  </si>
  <si>
    <t>JANEIRO</t>
  </si>
  <si>
    <t xml:space="preserve">SALDO MENSAL:    </t>
  </si>
  <si>
    <t>PAGAMENTO ATRASADO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</si>
  <si>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</si>
  <si>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</si>
  <si>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</si>
  <si>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</si>
  <si>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</si>
  <si>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</si>
  <si>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</si>
  <si>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</si>
  <si>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</si>
  <si>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</si>
  <si>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</si>
  <si>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 TOTAL (BRUTA)</t>
  </si>
  <si>
    <t>RECEITA TOTAL DE VENDAS</t>
  </si>
  <si>
    <t>RECEITA COM VENDAS DE PRODUTOS</t>
  </si>
  <si>
    <t>10.1</t>
  </si>
  <si>
    <t>10.1.1</t>
  </si>
  <si>
    <t>10.1.1.1</t>
  </si>
  <si>
    <t>PRODUTO 1</t>
  </si>
  <si>
    <t>PRODUTO 2</t>
  </si>
  <si>
    <t>PRODUTO 3</t>
  </si>
  <si>
    <t>PRODUTO 4</t>
  </si>
  <si>
    <t>PRODUTO 5</t>
  </si>
  <si>
    <t>PRODUTO 6</t>
  </si>
  <si>
    <t>PRODUTO 7</t>
  </si>
  <si>
    <t>PRODUTO 8</t>
  </si>
  <si>
    <t>PRODUTO 9</t>
  </si>
  <si>
    <t>PRODUTO 10</t>
  </si>
  <si>
    <t>10.1.1.2</t>
  </si>
  <si>
    <t>10.1.1.3</t>
  </si>
  <si>
    <t>10.1.1.4</t>
  </si>
  <si>
    <t>10.1.1.5</t>
  </si>
  <si>
    <t>10.1.1.6</t>
  </si>
  <si>
    <t>10.1.1.7</t>
  </si>
  <si>
    <t>10.1.1.8</t>
  </si>
  <si>
    <t>10.1.1.9</t>
  </si>
  <si>
    <t>10.1.1.10</t>
  </si>
  <si>
    <t>RECEITA COM VENDAS DE SERVIÇOS</t>
  </si>
  <si>
    <t>SERVIÇO 1</t>
  </si>
  <si>
    <t>SERVIÇO 2</t>
  </si>
  <si>
    <t>SERVIÇO 3</t>
  </si>
  <si>
    <t>SERVIÇO 4</t>
  </si>
  <si>
    <t>SERVIÇO 5</t>
  </si>
  <si>
    <t>SERVIÇO 6</t>
  </si>
  <si>
    <t>SERVIÇO 7</t>
  </si>
  <si>
    <t>SERVIÇO 8</t>
  </si>
  <si>
    <t>SERVIÇO 9</t>
  </si>
  <si>
    <t>SERVIÇO 10</t>
  </si>
  <si>
    <t>10.1.2</t>
  </si>
  <si>
    <t>10.1.2.1</t>
  </si>
  <si>
    <t>10.1.2.2</t>
  </si>
  <si>
    <t>10.1.2.3</t>
  </si>
  <si>
    <t>10.1.2.4</t>
  </si>
  <si>
    <t>10.1.2.5</t>
  </si>
  <si>
    <t>10.1.2.6</t>
  </si>
  <si>
    <t>10.1.2.7</t>
  </si>
  <si>
    <t>10.1.2.8</t>
  </si>
  <si>
    <t>10.1.2.9</t>
  </si>
  <si>
    <t>10.1.2.10</t>
  </si>
  <si>
    <t>DESPESAS TOTAL COM VENDAS</t>
  </si>
  <si>
    <t>DESPESAS COM VENDAS DE PRODUTOS</t>
  </si>
  <si>
    <t>11.1</t>
  </si>
  <si>
    <t>11.1.1</t>
  </si>
  <si>
    <t>11.1.1.1</t>
  </si>
  <si>
    <t>11.1.1.2</t>
  </si>
  <si>
    <t>11.1.1.3</t>
  </si>
  <si>
    <t>11.1.1.4</t>
  </si>
  <si>
    <t>11.1.1.5</t>
  </si>
  <si>
    <t>11.1.1.6</t>
  </si>
  <si>
    <t>11.1.1.7</t>
  </si>
  <si>
    <t>11.1.1.8</t>
  </si>
  <si>
    <t>11.1.1.9</t>
  </si>
  <si>
    <t>11.1.1.10</t>
  </si>
  <si>
    <t>DESPESAS COM VENDAS DE SERVIÇOS</t>
  </si>
  <si>
    <t>11.1.2</t>
  </si>
  <si>
    <t>11.1.2.1</t>
  </si>
  <si>
    <t>11.1.2.2</t>
  </si>
  <si>
    <t>11.1.2.3</t>
  </si>
  <si>
    <t>11.1.2.4</t>
  </si>
  <si>
    <t>11.1.2.5</t>
  </si>
  <si>
    <t>11.1.2.6</t>
  </si>
  <si>
    <t>11.1.2.7</t>
  </si>
  <si>
    <t>11.1.2.8</t>
  </si>
  <si>
    <t>11.1.2.9</t>
  </si>
  <si>
    <t>11.1.2.10</t>
  </si>
  <si>
    <t>MARGEM TOTAL DE CONTRIBUIÇÃO</t>
  </si>
  <si>
    <t>MARGEM DE CONTRIBUIÇÃO COM VENDAS</t>
  </si>
  <si>
    <t>MARGEM DE CONTRIBUIÇÃO COM PRODUTOS</t>
  </si>
  <si>
    <t>12.1</t>
  </si>
  <si>
    <t>12.2</t>
  </si>
  <si>
    <t>DESPESAS VARIÁVEIS</t>
  </si>
  <si>
    <t>DESPESAS FIXAS</t>
  </si>
  <si>
    <t>13.1</t>
  </si>
  <si>
    <t>DESPESAS INDIRETAS</t>
  </si>
  <si>
    <t>13.1.1</t>
  </si>
  <si>
    <t>DESPESAS COM PESSOAL</t>
  </si>
  <si>
    <t>13.1.1.1</t>
  </si>
  <si>
    <t>13.1.1.2</t>
  </si>
  <si>
    <t>13.1.1.3</t>
  </si>
  <si>
    <t>13.1.1.4</t>
  </si>
  <si>
    <t>13.1.1.5</t>
  </si>
  <si>
    <t>13.1.1.6</t>
  </si>
  <si>
    <t>13.1.1.7</t>
  </si>
  <si>
    <t>13.1.1.8</t>
  </si>
  <si>
    <t>13.1.1.9</t>
  </si>
  <si>
    <t>13.1.1.10</t>
  </si>
  <si>
    <t>DESPESAS OPERACIONAIS</t>
  </si>
  <si>
    <t>13.1.2</t>
  </si>
  <si>
    <t>13.1.2.1</t>
  </si>
  <si>
    <t>13.1.2.2</t>
  </si>
  <si>
    <t>13.1.2.3</t>
  </si>
  <si>
    <t>13.1.2.4</t>
  </si>
  <si>
    <t>13.1.2.5</t>
  </si>
  <si>
    <t>13.1.2.6</t>
  </si>
  <si>
    <t>13.1.2.7</t>
  </si>
  <si>
    <t>13.1.2.8</t>
  </si>
  <si>
    <t>13.1.2.9</t>
  </si>
  <si>
    <t>13.1.2.10</t>
  </si>
  <si>
    <t>DESPESAS COM MARKETING</t>
  </si>
  <si>
    <t>13.1.3</t>
  </si>
  <si>
    <t>13.1.3.1</t>
  </si>
  <si>
    <t>13.1.3.2</t>
  </si>
  <si>
    <t>13.1.3.3</t>
  </si>
  <si>
    <t>13.1.3.4</t>
  </si>
  <si>
    <t>13.1.3.5</t>
  </si>
  <si>
    <t>13.1.3.6</t>
  </si>
  <si>
    <t>13.1.3.7</t>
  </si>
  <si>
    <t>13.1.3.8</t>
  </si>
  <si>
    <t>13.1.3.9</t>
  </si>
  <si>
    <t>13.1.3.10</t>
  </si>
  <si>
    <t>LUCRO OPERACIONAL</t>
  </si>
  <si>
    <t>DESPESAS NÃO OPERACIONAIS</t>
  </si>
  <si>
    <t>RECEITAS NÃO OPERACIONAIS</t>
  </si>
  <si>
    <t>RESULTADO OPERACIONAL</t>
  </si>
  <si>
    <t>15.1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</si>
  <si>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</si>
  <si>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</si>
  <si>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</si>
  <si>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</si>
  <si>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</si>
  <si>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</si>
  <si>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</si>
  <si>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</si>
  <si>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</si>
  <si>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</si>
  <si>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</si>
  <si>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</si>
  <si>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</si>
  <si>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</si>
  <si>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</si>
  <si>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</si>
  <si>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</si>
  <si>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</si>
  <si>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</si>
  <si>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</si>
  <si>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</si>
  <si>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LUCRO OPERACIONAL (SEM IMPOSTOS)</t>
  </si>
  <si>
    <t>IMPOSTOS SOBRE O LUCRO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</si>
  <si>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</si>
  <si>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</si>
  <si>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</si>
  <si>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</si>
  <si>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</si>
  <si>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</si>
  <si>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</si>
  <si>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</si>
  <si>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</si>
  <si>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</si>
  <si>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LUCRO DO EXERCÍCIO</t>
  </si>
  <si>
    <t>RECEITAS TOTAIS</t>
  </si>
  <si>
    <t>DESPESAS TOTAIS</t>
  </si>
  <si>
    <t>SALDO MENSAL</t>
  </si>
  <si>
    <t xml:space="preserve">ACUMULADO ANO:  </t>
  </si>
  <si>
    <t>VARIAÇÃO DE RECEITAS</t>
  </si>
  <si>
    <t>VARIAÇÃO DE DESPESAS</t>
  </si>
  <si>
    <t>REALIZADO</t>
  </si>
  <si>
    <t>PROJETADO</t>
  </si>
  <si>
    <t>RECEITAS PROJETADAS</t>
  </si>
  <si>
    <t>DESPESAS PROJETADAS</t>
  </si>
  <si>
    <t>SALDO PROJETADO</t>
  </si>
  <si>
    <t>% DE SALDO</t>
  </si>
  <si>
    <t>PROJETADO X REALIZADO</t>
  </si>
  <si>
    <t>NOTA 3.4.2</t>
  </si>
  <si>
    <t>LOGÍSTICA PRODUTO 2</t>
  </si>
  <si>
    <t>NOTA 3.4.5</t>
  </si>
  <si>
    <t>LOGÍSTICA PRODUTO 1</t>
  </si>
  <si>
    <t>PROPAGANDO PRDUTO 1</t>
  </si>
  <si>
    <t>RÁDIO</t>
  </si>
  <si>
    <t>INTERNET</t>
  </si>
  <si>
    <t>PLANFLETOS</t>
  </si>
  <si>
    <t>RECEITA DE VENDA</t>
  </si>
  <si>
    <t>PLANOS E CONTAS</t>
  </si>
  <si>
    <t>PROJEÇÃO</t>
  </si>
  <si>
    <t>SALDO EFETIVADO</t>
  </si>
  <si>
    <t>Aux</t>
  </si>
  <si>
    <t>Dados</t>
  </si>
  <si>
    <r>
      <rPr>
        <b/>
        <i/>
        <sz val="18"/>
        <color theme="0"/>
        <rFont val="Calibri"/>
        <family val="2"/>
        <scheme val="minor"/>
      </rPr>
      <t xml:space="preserve">FLUXO DE CAIXA </t>
    </r>
    <r>
      <rPr>
        <i/>
        <sz val="16"/>
        <color theme="0"/>
        <rFont val="Calibri"/>
        <family val="2"/>
        <scheme val="minor"/>
      </rPr>
      <t>- INÍCIO</t>
    </r>
  </si>
  <si>
    <r>
      <rPr>
        <b/>
        <i/>
        <sz val="18"/>
        <color theme="0"/>
        <rFont val="Calibri"/>
        <family val="2"/>
        <scheme val="minor"/>
      </rPr>
      <t xml:space="preserve">FLUXO DE CAIXA </t>
    </r>
    <r>
      <rPr>
        <i/>
        <sz val="16"/>
        <color theme="0"/>
        <rFont val="Calibri"/>
        <family val="2"/>
        <scheme val="minor"/>
      </rPr>
      <t>- CONTAS</t>
    </r>
  </si>
  <si>
    <r>
      <rPr>
        <b/>
        <i/>
        <sz val="18"/>
        <color theme="0"/>
        <rFont val="Calibri"/>
        <family val="2"/>
        <scheme val="minor"/>
      </rPr>
      <t xml:space="preserve">FLUXO DE CAIXA </t>
    </r>
    <r>
      <rPr>
        <i/>
        <sz val="16"/>
        <color theme="0"/>
        <rFont val="Calibri"/>
        <family val="2"/>
        <scheme val="minor"/>
      </rPr>
      <t>- LANÇAMENTOS</t>
    </r>
  </si>
  <si>
    <r>
      <rPr>
        <b/>
        <i/>
        <sz val="18"/>
        <color theme="0"/>
        <rFont val="Calibri"/>
        <family val="2"/>
        <scheme val="minor"/>
      </rPr>
      <t xml:space="preserve">FLUXO DE CAIXA </t>
    </r>
    <r>
      <rPr>
        <i/>
        <sz val="16"/>
        <color theme="0"/>
        <rFont val="Calibri"/>
        <family val="2"/>
        <scheme val="minor"/>
      </rPr>
      <t>- PROJEÇÃO</t>
    </r>
  </si>
  <si>
    <r>
      <rPr>
        <b/>
        <i/>
        <sz val="18"/>
        <color theme="0"/>
        <rFont val="Calibri"/>
        <family val="2"/>
        <scheme val="minor"/>
      </rPr>
      <t xml:space="preserve">FLUXO DE CAIXA </t>
    </r>
    <r>
      <rPr>
        <i/>
        <sz val="16"/>
        <color theme="0"/>
        <rFont val="Calibri"/>
        <family val="2"/>
        <scheme val="minor"/>
      </rPr>
      <t>- DRE</t>
    </r>
  </si>
  <si>
    <r>
      <rPr>
        <b/>
        <i/>
        <sz val="18"/>
        <color theme="0"/>
        <rFont val="Calibri"/>
        <family val="2"/>
        <scheme val="minor"/>
      </rPr>
      <t xml:space="preserve">FLUXO DE CAIXA </t>
    </r>
    <r>
      <rPr>
        <i/>
        <sz val="16"/>
        <color theme="0"/>
        <rFont val="Calibri"/>
        <family val="2"/>
        <scheme val="minor"/>
      </rPr>
      <t>- FLUXO</t>
    </r>
  </si>
  <si>
    <r>
      <rPr>
        <b/>
        <i/>
        <sz val="18"/>
        <color theme="0"/>
        <rFont val="Calibri"/>
        <family val="2"/>
        <scheme val="minor"/>
      </rPr>
      <t xml:space="preserve">FLUXO DE CAIXA </t>
    </r>
    <r>
      <rPr>
        <i/>
        <sz val="16"/>
        <color theme="0"/>
        <rFont val="Calibri"/>
        <family val="2"/>
        <scheme val="minor"/>
      </rPr>
      <t>- GRÁFICOS</t>
    </r>
  </si>
  <si>
    <t>RECEITAS EFETIVADAS</t>
  </si>
  <si>
    <t>DESPESAS EFETIVADAS</t>
  </si>
  <si>
    <t xml:space="preserve">TREINAMENTOS/CURSOS CAPACITAÇÃO PROFISSIONAL  </t>
  </si>
  <si>
    <t>Se você procura treinamentos completos do básico ao avançado, práticos onde possa aprender de um jeito simples e descomplicado</t>
  </si>
  <si>
    <t xml:space="preserve">com verdadeiros profissionais, com autoridade e referência em trabalhista, tributário, contábil e societário. </t>
  </si>
  <si>
    <t xml:space="preserve">Acesse o site &gt;&gt; </t>
  </si>
  <si>
    <t>https://dominandoacontabilidade.com/cursos-online/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</si>
</sst>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70C0"/>
      <name val="Bodoni MT Black"/>
      <family val="1"/>
    </font>
    <font>
      <b/>
      <sz val="20"/>
      <color rgb="FF0070C0"/>
      <name val="Bodoni MT Black"/>
      <family val="1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006666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dashed">
        <color theme="6" tint="-0.499984740745262"/>
      </bottom>
      <diagonal/>
    </border>
    <border>
      <left/>
      <right/>
      <top style="medium">
        <color indexed="64"/>
      </top>
      <bottom style="dashed">
        <color theme="6" tint="-0.499984740745262"/>
      </bottom>
      <diagonal/>
    </border>
    <border>
      <left/>
      <right/>
      <top/>
      <bottom style="dashed">
        <color theme="6" tint="-0.499984740745262"/>
      </bottom>
      <diagonal/>
    </border>
    <border>
      <left style="medium">
        <color indexed="64"/>
      </left>
      <right/>
      <top/>
      <bottom style="dashed">
        <color theme="6" tint="-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02">
    <xf numFmtId="0" fontId="0" fillId="0" borderId="0" xfId="0"/>
    <xf numFmtId="0" fontId="0" fillId="3" borderId="0" xfId="0" applyFill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4" borderId="1" xfId="0" applyFill="1" applyBorder="1" applyAlignment="1">
      <alignment vertical="center"/>
    </xf>
    <xf numFmtId="44" fontId="0" fillId="4" borderId="1" xfId="3" applyFont="1" applyFill="1" applyBorder="1" applyAlignment="1">
      <alignment vertical="center"/>
    </xf>
    <xf numFmtId="44" fontId="0" fillId="4" borderId="5" xfId="0" applyNumberFormat="1" applyFill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4" borderId="2" xfId="0" applyFill="1" applyBorder="1" applyAlignment="1">
      <alignment vertical="center"/>
    </xf>
    <xf numFmtId="0" fontId="0" fillId="3" borderId="0" xfId="0" applyFill="1" applyBorder="1"/>
    <xf numFmtId="0" fontId="4" fillId="3" borderId="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44" fontId="0" fillId="4" borderId="3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4" fontId="9" fillId="7" borderId="4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7" fillId="0" borderId="0" xfId="0" applyFont="1" applyBorder="1"/>
    <xf numFmtId="44" fontId="11" fillId="2" borderId="10" xfId="3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6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4" fontId="0" fillId="0" borderId="15" xfId="0" applyNumberFormat="1" applyBorder="1" applyAlignment="1">
      <alignment horizontal="center"/>
    </xf>
    <xf numFmtId="44" fontId="0" fillId="5" borderId="15" xfId="0" applyNumberFormat="1" applyFill="1" applyBorder="1" applyAlignment="1">
      <alignment horizontal="center"/>
    </xf>
    <xf numFmtId="44" fontId="12" fillId="5" borderId="4" xfId="0" applyNumberFormat="1" applyFont="1" applyFill="1" applyBorder="1" applyAlignment="1">
      <alignment horizontal="center"/>
    </xf>
    <xf numFmtId="9" fontId="0" fillId="5" borderId="15" xfId="2" applyFont="1" applyFill="1" applyBorder="1" applyAlignment="1">
      <alignment horizontal="center"/>
    </xf>
    <xf numFmtId="9" fontId="0" fillId="0" borderId="15" xfId="2" applyFont="1" applyBorder="1" applyAlignment="1">
      <alignment horizontal="center"/>
    </xf>
    <xf numFmtId="16" fontId="0" fillId="4" borderId="1" xfId="0" applyNumberFormat="1" applyFill="1" applyBorder="1" applyAlignment="1">
      <alignment vertical="center"/>
    </xf>
    <xf numFmtId="16" fontId="0" fillId="4" borderId="2" xfId="0" applyNumberForma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3" fillId="4" borderId="13" xfId="0" applyFont="1" applyFill="1" applyBorder="1" applyAlignment="1">
      <alignment horizontal="left"/>
    </xf>
    <xf numFmtId="0" fontId="7" fillId="4" borderId="13" xfId="0" applyFont="1" applyFill="1" applyBorder="1"/>
    <xf numFmtId="0" fontId="13" fillId="0" borderId="13" xfId="0" applyFont="1" applyFill="1" applyBorder="1" applyAlignment="1">
      <alignment horizontal="left"/>
    </xf>
    <xf numFmtId="0" fontId="7" fillId="0" borderId="13" xfId="0" applyFont="1" applyFill="1" applyBorder="1"/>
    <xf numFmtId="0" fontId="13" fillId="0" borderId="13" xfId="0" applyFont="1" applyBorder="1" applyAlignment="1">
      <alignment horizontal="left"/>
    </xf>
    <xf numFmtId="0" fontId="7" fillId="0" borderId="13" xfId="0" applyFont="1" applyBorder="1"/>
    <xf numFmtId="0" fontId="13" fillId="3" borderId="13" xfId="0" applyFont="1" applyFill="1" applyBorder="1" applyAlignment="1">
      <alignment horizontal="left"/>
    </xf>
    <xf numFmtId="0" fontId="7" fillId="3" borderId="13" xfId="0" applyFont="1" applyFill="1" applyBorder="1"/>
    <xf numFmtId="0" fontId="13" fillId="0" borderId="0" xfId="0" applyFont="1" applyAlignment="1">
      <alignment horizontal="left"/>
    </xf>
    <xf numFmtId="0" fontId="5" fillId="5" borderId="16" xfId="0" applyFont="1" applyFill="1" applyBorder="1" applyAlignment="1">
      <alignment horizontal="center" vertical="center"/>
    </xf>
    <xf numFmtId="8" fontId="7" fillId="4" borderId="13" xfId="0" applyNumberFormat="1" applyFont="1" applyFill="1" applyBorder="1"/>
    <xf numFmtId="8" fontId="6" fillId="0" borderId="13" xfId="0" applyNumberFormat="1" applyFont="1" applyFill="1" applyBorder="1"/>
    <xf numFmtId="8" fontId="0" fillId="0" borderId="11" xfId="0" applyNumberFormat="1" applyFill="1" applyBorder="1"/>
    <xf numFmtId="8" fontId="6" fillId="0" borderId="13" xfId="0" applyNumberFormat="1" applyFont="1" applyBorder="1"/>
    <xf numFmtId="8" fontId="0" fillId="0" borderId="11" xfId="0" applyNumberFormat="1" applyBorder="1"/>
    <xf numFmtId="8" fontId="6" fillId="3" borderId="13" xfId="0" applyNumberFormat="1" applyFont="1" applyFill="1" applyBorder="1"/>
    <xf numFmtId="8" fontId="0" fillId="3" borderId="11" xfId="0" applyNumberFormat="1" applyFill="1" applyBorder="1"/>
    <xf numFmtId="8" fontId="0" fillId="0" borderId="14" xfId="0" applyNumberFormat="1" applyBorder="1"/>
    <xf numFmtId="9" fontId="0" fillId="0" borderId="15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/>
    <xf numFmtId="0" fontId="17" fillId="9" borderId="18" xfId="0" applyFont="1" applyFill="1" applyBorder="1" applyAlignment="1">
      <alignment vertical="center"/>
    </xf>
    <xf numFmtId="0" fontId="3" fillId="9" borderId="19" xfId="0" applyFont="1" applyFill="1" applyBorder="1"/>
    <xf numFmtId="0" fontId="14" fillId="9" borderId="18" xfId="0" applyFont="1" applyFill="1" applyBorder="1" applyAlignment="1">
      <alignment vertical="center"/>
    </xf>
    <xf numFmtId="0" fontId="14" fillId="9" borderId="19" xfId="0" applyFont="1" applyFill="1" applyBorder="1" applyAlignment="1">
      <alignment vertical="center"/>
    </xf>
    <xf numFmtId="1" fontId="6" fillId="6" borderId="12" xfId="0" applyNumberFormat="1" applyFont="1" applyFill="1" applyBorder="1" applyAlignment="1">
      <alignment horizontal="left" vertical="center"/>
    </xf>
    <xf numFmtId="0" fontId="18" fillId="9" borderId="13" xfId="0" applyFont="1" applyFill="1" applyBorder="1" applyAlignment="1">
      <alignment horizontal="left"/>
    </xf>
    <xf numFmtId="0" fontId="18" fillId="10" borderId="13" xfId="0" applyFont="1" applyFill="1" applyBorder="1" applyAlignment="1">
      <alignment horizontal="left"/>
    </xf>
    <xf numFmtId="0" fontId="18" fillId="10" borderId="13" xfId="0" applyFont="1" applyFill="1" applyBorder="1"/>
    <xf numFmtId="0" fontId="3" fillId="9" borderId="13" xfId="0" applyFont="1" applyFill="1" applyBorder="1"/>
    <xf numFmtId="0" fontId="18" fillId="9" borderId="15" xfId="0" applyFont="1" applyFill="1" applyBorder="1"/>
    <xf numFmtId="1" fontId="18" fillId="10" borderId="12" xfId="0" applyNumberFormat="1" applyFont="1" applyFill="1" applyBorder="1" applyAlignment="1">
      <alignment horizontal="left" vertical="center"/>
    </xf>
    <xf numFmtId="8" fontId="18" fillId="10" borderId="13" xfId="0" applyNumberFormat="1" applyFont="1" applyFill="1" applyBorder="1"/>
    <xf numFmtId="1" fontId="18" fillId="9" borderId="12" xfId="0" applyNumberFormat="1" applyFont="1" applyFill="1" applyBorder="1" applyAlignment="1">
      <alignment horizontal="left" vertical="center"/>
    </xf>
    <xf numFmtId="8" fontId="3" fillId="9" borderId="13" xfId="0" applyNumberFormat="1" applyFont="1" applyFill="1" applyBorder="1"/>
    <xf numFmtId="0" fontId="20" fillId="0" borderId="0" xfId="5"/>
    <xf numFmtId="0" fontId="19" fillId="0" borderId="0" xfId="6"/>
    <xf numFmtId="0" fontId="12" fillId="0" borderId="0" xfId="6" applyFont="1"/>
    <xf numFmtId="0" fontId="14" fillId="9" borderId="17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right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right"/>
    </xf>
    <xf numFmtId="0" fontId="9" fillId="8" borderId="8" xfId="0" applyFont="1" applyFill="1" applyBorder="1" applyAlignment="1">
      <alignment horizontal="right"/>
    </xf>
    <xf numFmtId="0" fontId="9" fillId="8" borderId="9" xfId="0" applyFont="1" applyFill="1" applyBorder="1" applyAlignment="1">
      <alignment horizontal="right"/>
    </xf>
    <xf numFmtId="0" fontId="14" fillId="9" borderId="20" xfId="0" applyFont="1" applyFill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/>
    </xf>
    <xf numFmtId="0" fontId="6" fillId="5" borderId="6" xfId="0" applyFont="1" applyFill="1" applyBorder="1" applyAlignment="1">
      <alignment horizontal="right"/>
    </xf>
    <xf numFmtId="0" fontId="6" fillId="5" borderId="8" xfId="0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22" fillId="3" borderId="0" xfId="6" applyFont="1" applyFill="1"/>
    <xf numFmtId="0" fontId="21" fillId="3" borderId="0" xfId="6" applyFont="1" applyFill="1"/>
    <xf numFmtId="0" fontId="12" fillId="0" borderId="0" xfId="6" applyFont="1" applyBorder="1"/>
    <xf numFmtId="0" fontId="19" fillId="0" borderId="0" xfId="6" applyBorder="1"/>
    <xf numFmtId="0" fontId="20" fillId="0" borderId="0" xfId="7"/>
    <xf numFmtId="0" fontId="23" fillId="0" borderId="0" xfId="6" applyFont="1" applyBorder="1"/>
    <xf numFmtId="0" fontId="23" fillId="0" borderId="0" xfId="6" applyFont="1"/>
  </cellXfs>
  <cellStyles count="8">
    <cellStyle name="Hiperlink 2" xfId="5"/>
    <cellStyle name="Hyperlink 2" xfId="7"/>
    <cellStyle name="Moeda" xfId="3" builtinId="4"/>
    <cellStyle name="Normal" xfId="0" builtinId="0"/>
    <cellStyle name="Normal 2" xfId="4"/>
    <cellStyle name="Normal 3" xfId="6"/>
    <cellStyle name="Porcentagem" xfId="2" builtinId="5"/>
    <cellStyle name="Separador de milhares" xfId="1" builtinId="3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008080"/>
      <color rgb="FF006666"/>
      <color rgb="FF006699"/>
      <color rgb="FF339933"/>
      <color rgb="FFD9E6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75"/>
      <c:perspective val="30"/>
    </c:view3D>
    <c:plotArea>
      <c:layout/>
      <c:pie3DChart>
        <c:varyColors val="1"/>
        <c:ser>
          <c:idx val="0"/>
          <c:order val="0"/>
          <c:tx>
            <c:v>Resultado Efetivado</c:v>
          </c:tx>
          <c:dPt>
            <c:idx val="0"/>
            <c:spPr>
              <a:solidFill>
                <a:schemeClr val="accent5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3F-44FE-AD97-7134F0C397C0}"/>
              </c:ext>
            </c:extLst>
          </c:dPt>
          <c:dPt>
            <c:idx val="1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3F-44FE-AD97-7134F0C397C0}"/>
              </c:ext>
            </c:extLst>
          </c:dPt>
          <c:dPt>
            <c:idx val="2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3F-44FE-AD97-7134F0C397C0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Gráficos!$B$39:$D$41</c:f>
              <c:strCache>
                <c:ptCount val="3"/>
                <c:pt idx="0">
                  <c:v>RECEITAS EFETIVADAS</c:v>
                </c:pt>
                <c:pt idx="1">
                  <c:v>DESPESAS EFETIVADAS</c:v>
                </c:pt>
                <c:pt idx="2">
                  <c:v>SALDO EFETIVADO</c:v>
                </c:pt>
              </c:strCache>
            </c:strRef>
          </c:cat>
          <c:val>
            <c:numRef>
              <c:f>Gráficos!$E$39:$E$41</c:f>
              <c:numCache>
                <c:formatCode>General</c:formatCode>
                <c:ptCount val="3"/>
                <c:pt idx="0">
                  <c:v>10.25</c:v>
                </c:pt>
                <c:pt idx="1">
                  <c:v>1.6666666666666667</c:v>
                </c:pt>
                <c:pt idx="2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63F-44FE-AD97-7134F0C397C0}"/>
            </c:ext>
          </c:extLst>
        </c:ser>
        <c:dLbls/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ln>
      <a:noFill/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stacked"/>
        <c:ser>
          <c:idx val="0"/>
          <c:order val="0"/>
          <c:tx>
            <c:strRef>
              <c:f>Gráficos!$M$38</c:f>
              <c:strCache>
                <c:ptCount val="1"/>
                <c:pt idx="0">
                  <c:v>Aux</c:v>
                </c:pt>
              </c:strCache>
            </c:strRef>
          </c:tx>
          <c:spPr>
            <a:noFill/>
          </c:spPr>
          <c:cat>
            <c:strRef>
              <c:f>Gráficos!$K$39:$L$41</c:f>
              <c:strCache>
                <c:ptCount val="3"/>
                <c:pt idx="0">
                  <c:v>RECEITAS TOTAIS</c:v>
                </c:pt>
                <c:pt idx="1">
                  <c:v>DESPESAS TOTAIS</c:v>
                </c:pt>
                <c:pt idx="2">
                  <c:v>SALDO MENSAL</c:v>
                </c:pt>
              </c:strCache>
            </c:strRef>
          </c:cat>
          <c:val>
            <c:numRef>
              <c:f>Gráficos!$M$39:$M$41</c:f>
              <c:numCache>
                <c:formatCode>General</c:formatCode>
                <c:ptCount val="3"/>
                <c:pt idx="0">
                  <c:v>0</c:v>
                </c:pt>
                <c:pt idx="1">
                  <c:v>36000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7D-4025-A514-BEF3EF4057F9}"/>
            </c:ext>
          </c:extLst>
        </c:ser>
        <c:ser>
          <c:idx val="1"/>
          <c:order val="1"/>
          <c:tx>
            <c:strRef>
              <c:f>Gráficos!$N$38</c:f>
              <c:strCache>
                <c:ptCount val="1"/>
                <c:pt idx="0">
                  <c:v>Dados</c:v>
                </c:pt>
              </c:strCache>
            </c:strRef>
          </c:tx>
          <c:dPt>
            <c:idx val="0"/>
            <c:spPr>
              <a:solidFill>
                <a:srgbClr val="33993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7D-4025-A514-BEF3EF4057F9}"/>
              </c:ext>
            </c:extLst>
          </c:dPt>
          <c:dPt>
            <c:idx val="2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77D-4025-A514-BEF3EF4057F9}"/>
              </c:ext>
            </c:extLst>
          </c:dPt>
          <c:dLbls>
            <c:dLbl>
              <c:idx val="0"/>
              <c:layout>
                <c:manualLayout>
                  <c:x val="0"/>
                  <c:y val="-0.40050478065241851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7D-4025-A514-BEF3EF4057F9}"/>
                </c:ext>
              </c:extLst>
            </c:dLbl>
            <c:dLbl>
              <c:idx val="1"/>
              <c:layout>
                <c:manualLayout>
                  <c:x val="0"/>
                  <c:y val="-8.038948256467944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7D-4025-A514-BEF3EF4057F9}"/>
                </c:ext>
              </c:extLst>
            </c:dLbl>
            <c:dLbl>
              <c:idx val="2"/>
              <c:layout>
                <c:manualLayout>
                  <c:x val="-7.0360598065083574E-3"/>
                  <c:y val="-0.35687101612298466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D-4025-A514-BEF3EF4057F9}"/>
                </c:ext>
              </c:extLst>
            </c:dLbl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Gráficos!$K$39:$L$41</c:f>
              <c:strCache>
                <c:ptCount val="3"/>
                <c:pt idx="0">
                  <c:v>RECEITAS TOTAIS</c:v>
                </c:pt>
                <c:pt idx="1">
                  <c:v>DESPESAS TOTAIS</c:v>
                </c:pt>
                <c:pt idx="2">
                  <c:v>SALDO MENSAL</c:v>
                </c:pt>
              </c:strCache>
            </c:strRef>
          </c:cat>
          <c:val>
            <c:numRef>
              <c:f>Gráficos!$N$39:$N$41</c:f>
              <c:numCache>
                <c:formatCode>General</c:formatCode>
                <c:ptCount val="3"/>
                <c:pt idx="0">
                  <c:v>41000</c:v>
                </c:pt>
                <c:pt idx="1">
                  <c:v>5000</c:v>
                </c:pt>
                <c:pt idx="2">
                  <c:v>36000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7D-4025-A514-BEF3EF4057F9}"/>
            </c:ext>
          </c:extLst>
        </c:ser>
        <c:dLbls/>
        <c:overlap val="100"/>
        <c:axId val="50448256"/>
        <c:axId val="50449792"/>
      </c:barChart>
      <c:catAx>
        <c:axId val="50448256"/>
        <c:scaling>
          <c:orientation val="minMax"/>
        </c:scaling>
        <c:axPos val="b"/>
        <c:numFmt formatCode="General" sourceLinked="0"/>
        <c:tickLblPos val="nextTo"/>
        <c:crossAx val="50449792"/>
        <c:crosses val="autoZero"/>
        <c:auto val="1"/>
        <c:lblAlgn val="ctr"/>
        <c:lblOffset val="100"/>
      </c:catAx>
      <c:valAx>
        <c:axId val="50449792"/>
        <c:scaling>
          <c:orientation val="minMax"/>
        </c:scaling>
        <c:delete val="1"/>
        <c:axPos val="l"/>
        <c:numFmt formatCode="General" sourceLinked="1"/>
        <c:tickLblPos val="none"/>
        <c:crossAx val="5044825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2000">
                <a:solidFill>
                  <a:schemeClr val="bg1"/>
                </a:solidFill>
              </a:defRPr>
            </a:pPr>
            <a:r>
              <a:rPr lang="pt-BR" sz="2000">
                <a:solidFill>
                  <a:schemeClr val="bg1"/>
                </a:solidFill>
              </a:rPr>
              <a:t>REALIZADO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1.5144766146993319E-2"/>
          <c:y val="0.19339879573876798"/>
          <c:w val="0.93498041141293853"/>
          <c:h val="0.59470147810471063"/>
        </c:manualLayout>
      </c:layout>
      <c:barChart>
        <c:barDir val="col"/>
        <c:grouping val="clustered"/>
        <c:ser>
          <c:idx val="0"/>
          <c:order val="0"/>
          <c:tx>
            <c:strRef>
              <c:f>Fluxo!$B$8</c:f>
              <c:strCache>
                <c:ptCount val="1"/>
                <c:pt idx="0">
                  <c:v>RECEITAS TOTAIS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Fluxo!$C$8:$N$8</c:f>
              <c:numCache>
                <c:formatCode>_-"R$"\ * #,##0.00_-;\-"R$"\ * #,##0.00_-;_-"R$"\ * "-"??_-;_-@_-</c:formatCode>
                <c:ptCount val="12"/>
                <c:pt idx="0">
                  <c:v>41000</c:v>
                </c:pt>
                <c:pt idx="1">
                  <c:v>41000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E0-4F1B-AF10-336A71F96622}"/>
            </c:ext>
          </c:extLst>
        </c:ser>
        <c:ser>
          <c:idx val="1"/>
          <c:order val="1"/>
          <c:tx>
            <c:strRef>
              <c:f>Fluxo!$B$9</c:f>
              <c:strCache>
                <c:ptCount val="1"/>
                <c:pt idx="0">
                  <c:v>DESPESAS TOTAIS</c:v>
                </c:pt>
              </c:strCache>
            </c:strRef>
          </c:tx>
          <c:spPr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Fluxo!$C$9:$N$9</c:f>
              <c:numCache>
                <c:formatCode>_-"R$"\ * #,##0.00_-;\-"R$"\ * #,##0.00_-;_-"R$"\ * "-"??_-;_-@_-</c:formatCode>
                <c:ptCount val="12"/>
                <c:pt idx="0">
                  <c:v>5000</c:v>
                </c:pt>
                <c:pt idx="1">
                  <c:v>21000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E0-4F1B-AF10-336A71F96622}"/>
            </c:ext>
          </c:extLst>
        </c:ser>
        <c:ser>
          <c:idx val="2"/>
          <c:order val="2"/>
          <c:tx>
            <c:strRef>
              <c:f>Fluxo!$B$10</c:f>
              <c:strCache>
                <c:ptCount val="1"/>
                <c:pt idx="0">
                  <c:v>SALDO MENSAL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Fluxo!$C$10:$N$10</c:f>
              <c:numCache>
                <c:formatCode>_-"R$"\ * #,##0.00_-;\-"R$"\ * #,##0.00_-;_-"R$"\ * "-"??_-;_-@_-</c:formatCode>
                <c:ptCount val="12"/>
                <c:pt idx="0">
                  <c:v>36000</c:v>
                </c:pt>
                <c:pt idx="1">
                  <c:v>20000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E0-4F1B-AF10-336A71F96622}"/>
            </c:ext>
          </c:extLst>
        </c:ser>
        <c:dLbls/>
        <c:axId val="50574848"/>
        <c:axId val="50576384"/>
      </c:barChart>
      <c:catAx>
        <c:axId val="505748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chemeClr val="bg1"/>
                </a:solidFill>
              </a:defRPr>
            </a:pPr>
            <a:endParaRPr lang="pt-BR"/>
          </a:p>
        </c:txPr>
        <c:crossAx val="50576384"/>
        <c:crosses val="autoZero"/>
        <c:auto val="1"/>
        <c:lblAlgn val="ctr"/>
        <c:lblOffset val="100"/>
      </c:catAx>
      <c:valAx>
        <c:axId val="50576384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50574848"/>
        <c:crosses val="autoZero"/>
        <c:crossBetween val="between"/>
      </c:valAx>
      <c:spPr>
        <a:solidFill>
          <a:schemeClr val="tx1">
            <a:lumMod val="65000"/>
            <a:lumOff val="35000"/>
          </a:schemeClr>
        </a:solidFill>
      </c:spPr>
    </c:plotArea>
    <c:legend>
      <c:legendPos val="b"/>
      <c:layout/>
      <c:txPr>
        <a:bodyPr/>
        <a:lstStyle/>
        <a:p>
          <a:pPr>
            <a:defRPr sz="12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>
        <a:lumMod val="65000"/>
        <a:lumOff val="35000"/>
      </a:schemeClr>
    </a:solidFill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2000">
                <a:solidFill>
                  <a:schemeClr val="bg1"/>
                </a:solidFill>
              </a:defRPr>
            </a:pPr>
            <a:r>
              <a:rPr lang="pt-BR" sz="2000">
                <a:solidFill>
                  <a:schemeClr val="bg1"/>
                </a:solidFill>
              </a:rPr>
              <a:t>PROJETADO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1.5144766146993319E-2"/>
          <c:y val="0.19339879573876798"/>
          <c:w val="0.93498041141293853"/>
          <c:h val="0.59958403900046875"/>
        </c:manualLayout>
      </c:layout>
      <c:barChart>
        <c:barDir val="col"/>
        <c:grouping val="clustered"/>
        <c:ser>
          <c:idx val="0"/>
          <c:order val="0"/>
          <c:tx>
            <c:strRef>
              <c:f>Fluxo!$B$24</c:f>
              <c:strCache>
                <c:ptCount val="1"/>
                <c:pt idx="0">
                  <c:v>RECEITAS PROJETADAS</c:v>
                </c:pt>
              </c:strCache>
            </c:strRef>
          </c:tx>
          <c:spPr>
            <a:solidFill>
              <a:srgbClr val="00B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Fluxo!$C$24:$N$24</c:f>
              <c:numCache>
                <c:formatCode>_-"R$"\ * #,##0.00_-;\-"R$"\ * #,##0.00_-;_-"R$"\ * "-"??_-;_-@_-</c:formatCode>
                <c:ptCount val="12"/>
                <c:pt idx="0">
                  <c:v>4000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22-43F9-8EF8-972C5458770F}"/>
            </c:ext>
          </c:extLst>
        </c:ser>
        <c:ser>
          <c:idx val="1"/>
          <c:order val="1"/>
          <c:tx>
            <c:strRef>
              <c:f>Fluxo!$B$25</c:f>
              <c:strCache>
                <c:ptCount val="1"/>
                <c:pt idx="0">
                  <c:v>DESPESAS PROJETADAS</c:v>
                </c:pt>
              </c:strCache>
            </c:strRef>
          </c:tx>
          <c:spPr>
            <a:solidFill>
              <a:srgbClr val="C00000"/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Fluxo!$C$25:$N$25</c:f>
              <c:numCache>
                <c:formatCode>_-"R$"\ * #,##0.00_-;\-"R$"\ * #,##0.00_-;_-"R$"\ * "-"??_-;_-@_-</c:formatCode>
                <c:ptCount val="12"/>
                <c:pt idx="0">
                  <c:v>3000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22-43F9-8EF8-972C5458770F}"/>
            </c:ext>
          </c:extLst>
        </c:ser>
        <c:ser>
          <c:idx val="2"/>
          <c:order val="2"/>
          <c:tx>
            <c:strRef>
              <c:f>Fluxo!$B$26</c:f>
              <c:strCache>
                <c:ptCount val="1"/>
                <c:pt idx="0">
                  <c:v>SALDO PROJETADO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Fluxo!$C$26:$N$26</c:f>
              <c:numCache>
                <c:formatCode>_-"R$"\ * #,##0.00_-;\-"R$"\ * #,##0.00_-;_-"R$"\ * "-"??_-;_-@_-</c:formatCode>
                <c:ptCount val="12"/>
                <c:pt idx="0">
                  <c:v>1000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22-43F9-8EF8-972C5458770F}"/>
            </c:ext>
          </c:extLst>
        </c:ser>
        <c:dLbls/>
        <c:axId val="52168192"/>
        <c:axId val="52169728"/>
      </c:barChart>
      <c:catAx>
        <c:axId val="521681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chemeClr val="bg1"/>
                </a:solidFill>
              </a:defRPr>
            </a:pPr>
            <a:endParaRPr lang="pt-BR"/>
          </a:p>
        </c:txPr>
        <c:crossAx val="52169728"/>
        <c:crosses val="autoZero"/>
        <c:auto val="1"/>
        <c:lblAlgn val="ctr"/>
        <c:lblOffset val="100"/>
      </c:catAx>
      <c:valAx>
        <c:axId val="52169728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52168192"/>
        <c:crosses val="autoZero"/>
        <c:crossBetween val="between"/>
      </c:valAx>
      <c:spPr>
        <a:solidFill>
          <a:schemeClr val="tx1">
            <a:lumMod val="65000"/>
            <a:lumOff val="35000"/>
          </a:schemeClr>
        </a:solidFill>
      </c:spPr>
    </c:plotArea>
    <c:legend>
      <c:legendPos val="b"/>
      <c:layout/>
      <c:txPr>
        <a:bodyPr/>
        <a:lstStyle/>
        <a:p>
          <a:pPr>
            <a:defRPr sz="12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>
        <a:lumMod val="65000"/>
        <a:lumOff val="35000"/>
      </a:schemeClr>
    </a:solidFill>
  </c:sp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Receitas</a:t>
            </a:r>
          </a:p>
        </c:rich>
      </c:tx>
    </c:title>
    <c:plotArea>
      <c:layout>
        <c:manualLayout>
          <c:layoutTarget val="inner"/>
          <c:xMode val="edge"/>
          <c:yMode val="edge"/>
          <c:x val="3.8560212867559361E-2"/>
          <c:y val="0.21410095828971765"/>
          <c:w val="0.80816672318893956"/>
          <c:h val="0.58383770127400891"/>
        </c:manualLayout>
      </c:layout>
      <c:barChart>
        <c:barDir val="col"/>
        <c:grouping val="clustered"/>
        <c:ser>
          <c:idx val="0"/>
          <c:order val="0"/>
          <c:tx>
            <c:v>Realizado</c:v>
          </c:tx>
          <c:spPr>
            <a:solidFill>
              <a:srgbClr val="339933"/>
            </a:solidFill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Fluxo!$C$8:$N$8</c:f>
              <c:numCache>
                <c:formatCode>_-"R$"\ * #,##0.00_-;\-"R$"\ * #,##0.00_-;_-"R$"\ * "-"??_-;_-@_-</c:formatCode>
                <c:ptCount val="12"/>
                <c:pt idx="0">
                  <c:v>41000</c:v>
                </c:pt>
                <c:pt idx="1">
                  <c:v>41000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67-4F4B-A9FE-413E0F41D033}"/>
            </c:ext>
          </c:extLst>
        </c:ser>
        <c:dLbls/>
        <c:axId val="52332416"/>
        <c:axId val="52333952"/>
      </c:barChart>
      <c:lineChart>
        <c:grouping val="standard"/>
        <c:ser>
          <c:idx val="1"/>
          <c:order val="1"/>
          <c:tx>
            <c:v>Projetado</c:v>
          </c:tx>
          <c:spPr>
            <a:ln w="508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Fluxo!$C$24:$N$24</c:f>
              <c:numCache>
                <c:formatCode>_-"R$"\ * #,##0.00_-;\-"R$"\ * #,##0.00_-;_-"R$"\ * "-"??_-;_-@_-</c:formatCode>
                <c:ptCount val="12"/>
                <c:pt idx="0">
                  <c:v>4000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67-4F4B-A9FE-413E0F41D033}"/>
            </c:ext>
          </c:extLst>
        </c:ser>
        <c:dLbls/>
        <c:marker val="1"/>
        <c:axId val="52332416"/>
        <c:axId val="52333952"/>
      </c:lineChart>
      <c:catAx>
        <c:axId val="52332416"/>
        <c:scaling>
          <c:orientation val="minMax"/>
        </c:scaling>
        <c:axPos val="b"/>
        <c:numFmt formatCode="General" sourceLinked="0"/>
        <c:tickLblPos val="nextTo"/>
        <c:crossAx val="52333952"/>
        <c:crosses val="autoZero"/>
        <c:auto val="1"/>
        <c:lblAlgn val="ctr"/>
        <c:lblOffset val="100"/>
      </c:catAx>
      <c:valAx>
        <c:axId val="52333952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52332416"/>
        <c:crosses val="autoZero"/>
        <c:crossBetween val="between"/>
      </c:valAx>
    </c:plotArea>
    <c:legend>
      <c:legendPos val="r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Despesas</a:t>
            </a:r>
          </a:p>
        </c:rich>
      </c:tx>
    </c:title>
    <c:plotArea>
      <c:layout>
        <c:manualLayout>
          <c:layoutTarget val="inner"/>
          <c:xMode val="edge"/>
          <c:yMode val="edge"/>
          <c:x val="3.856021916066206E-2"/>
          <c:y val="0.21438798702441025"/>
          <c:w val="0.8081666918813708"/>
          <c:h val="0.58327978439692318"/>
        </c:manualLayout>
      </c:layout>
      <c:barChart>
        <c:barDir val="col"/>
        <c:grouping val="clustered"/>
        <c:ser>
          <c:idx val="0"/>
          <c:order val="0"/>
          <c:tx>
            <c:v>Realizado</c:v>
          </c:tx>
          <c:spPr>
            <a:solidFill>
              <a:schemeClr val="accent4">
                <a:lumMod val="40000"/>
                <a:lumOff val="60000"/>
              </a:schemeClr>
            </a:solidFill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Fluxo!$C$9:$N$9</c:f>
              <c:numCache>
                <c:formatCode>_-"R$"\ * #,##0.00_-;\-"R$"\ * #,##0.00_-;_-"R$"\ * "-"??_-;_-@_-</c:formatCode>
                <c:ptCount val="12"/>
                <c:pt idx="0">
                  <c:v>5000</c:v>
                </c:pt>
                <c:pt idx="1">
                  <c:v>21000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B-4E87-B93A-0C86231E6AE9}"/>
            </c:ext>
          </c:extLst>
        </c:ser>
        <c:dLbls/>
        <c:axId val="52372608"/>
        <c:axId val="52374144"/>
      </c:barChart>
      <c:lineChart>
        <c:grouping val="standard"/>
        <c:ser>
          <c:idx val="1"/>
          <c:order val="1"/>
          <c:tx>
            <c:v>Projetado</c:v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Fluxo!$C$25:$N$25</c:f>
              <c:numCache>
                <c:formatCode>_-"R$"\ * #,##0.00_-;\-"R$"\ * #,##0.00_-;_-"R$"\ * "-"??_-;_-@_-</c:formatCode>
                <c:ptCount val="12"/>
                <c:pt idx="0">
                  <c:v>3000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B-4E87-B93A-0C86231E6AE9}"/>
            </c:ext>
          </c:extLst>
        </c:ser>
        <c:dLbls/>
        <c:marker val="1"/>
        <c:axId val="52372608"/>
        <c:axId val="52374144"/>
      </c:lineChart>
      <c:catAx>
        <c:axId val="52372608"/>
        <c:scaling>
          <c:orientation val="minMax"/>
        </c:scaling>
        <c:axPos val="b"/>
        <c:numFmt formatCode="General" sourceLinked="0"/>
        <c:tickLblPos val="nextTo"/>
        <c:crossAx val="52374144"/>
        <c:crosses val="autoZero"/>
        <c:auto val="1"/>
        <c:lblAlgn val="ctr"/>
        <c:lblOffset val="100"/>
      </c:catAx>
      <c:valAx>
        <c:axId val="52374144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52372608"/>
        <c:crosses val="autoZero"/>
        <c:crossBetween val="between"/>
      </c:valAx>
    </c:plotArea>
    <c:legend>
      <c:legendPos val="r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Saldo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Realizado</c:v>
          </c:tx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Fluxo!$C$10:$N$10</c:f>
              <c:numCache>
                <c:formatCode>_-"R$"\ * #,##0.00_-;\-"R$"\ * #,##0.00_-;_-"R$"\ * "-"??_-;_-@_-</c:formatCode>
                <c:ptCount val="12"/>
                <c:pt idx="0">
                  <c:v>36000</c:v>
                </c:pt>
                <c:pt idx="1">
                  <c:v>20000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C-46FB-B7EB-633A56AF19E9}"/>
            </c:ext>
          </c:extLst>
        </c:ser>
        <c:dLbls/>
        <c:axId val="52433280"/>
        <c:axId val="52434816"/>
      </c:barChart>
      <c:lineChart>
        <c:grouping val="standard"/>
        <c:ser>
          <c:idx val="1"/>
          <c:order val="1"/>
          <c:tx>
            <c:v>Projetado</c:v>
          </c:tx>
          <c:spPr>
            <a:ln w="50800"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Fluxo!$C$5:$N$5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Fluxo!$C$26:$N$26</c:f>
              <c:numCache>
                <c:formatCode>_-"R$"\ * #,##0.00_-;\-"R$"\ * #,##0.00_-;_-"R$"\ * "-"??_-;_-@_-</c:formatCode>
                <c:ptCount val="12"/>
                <c:pt idx="0">
                  <c:v>1000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BC-46FB-B7EB-633A56AF19E9}"/>
            </c:ext>
          </c:extLst>
        </c:ser>
        <c:dLbls/>
        <c:marker val="1"/>
        <c:axId val="52433280"/>
        <c:axId val="52434816"/>
      </c:lineChart>
      <c:catAx>
        <c:axId val="52433280"/>
        <c:scaling>
          <c:orientation val="minMax"/>
        </c:scaling>
        <c:axPos val="b"/>
        <c:numFmt formatCode="General" sourceLinked="0"/>
        <c:tickLblPos val="nextTo"/>
        <c:crossAx val="52434816"/>
        <c:crosses val="autoZero"/>
        <c:auto val="1"/>
        <c:lblAlgn val="ctr"/>
        <c:lblOffset val="100"/>
      </c:catAx>
      <c:valAx>
        <c:axId val="52434816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524332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view3D>
      <c:rotX val="75"/>
      <c:perspective val="30"/>
    </c:view3D>
    <c:plotArea>
      <c:layout/>
      <c:pie3DChart>
        <c:varyColors val="1"/>
        <c:ser>
          <c:idx val="0"/>
          <c:order val="0"/>
          <c:tx>
            <c:v>Resultado Efetivado</c:v>
          </c:tx>
          <c:dPt>
            <c:idx val="0"/>
            <c:spPr>
              <a:solidFill>
                <a:schemeClr val="accent5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F0F-4BAA-B3E3-F7652B61C372}"/>
              </c:ext>
            </c:extLst>
          </c:dPt>
          <c:dPt>
            <c:idx val="1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F0F-4BAA-B3E3-F7652B61C372}"/>
              </c:ext>
            </c:extLst>
          </c:dPt>
          <c:dPt>
            <c:idx val="2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F0F-4BAA-B3E3-F7652B61C372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Gráficos!$B$39:$D$41</c:f>
              <c:strCache>
                <c:ptCount val="3"/>
                <c:pt idx="0">
                  <c:v>RECEITAS EFETIVADAS</c:v>
                </c:pt>
                <c:pt idx="1">
                  <c:v>DESPESAS EFETIVADAS</c:v>
                </c:pt>
                <c:pt idx="2">
                  <c:v>SALDO EFETIVADO</c:v>
                </c:pt>
              </c:strCache>
            </c:strRef>
          </c:cat>
          <c:val>
            <c:numRef>
              <c:f>Gráficos!$E$39:$E$41</c:f>
              <c:numCache>
                <c:formatCode>General</c:formatCode>
                <c:ptCount val="3"/>
                <c:pt idx="0">
                  <c:v>10.25</c:v>
                </c:pt>
                <c:pt idx="1">
                  <c:v>1.6666666666666667</c:v>
                </c:pt>
                <c:pt idx="2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F0F-4BAA-B3E3-F7652B61C372}"/>
            </c:ext>
          </c:extLst>
        </c:ser>
        <c:dLbls/>
      </c:pie3D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Resultado Realizado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Gráficos!$M$38</c:f>
              <c:strCache>
                <c:ptCount val="1"/>
                <c:pt idx="0">
                  <c:v>Aux</c:v>
                </c:pt>
              </c:strCache>
            </c:strRef>
          </c:tx>
          <c:spPr>
            <a:noFill/>
          </c:spPr>
          <c:cat>
            <c:strRef>
              <c:f>Gráficos!$K$39:$L$41</c:f>
              <c:strCache>
                <c:ptCount val="3"/>
                <c:pt idx="0">
                  <c:v>RECEITAS TOTAIS</c:v>
                </c:pt>
                <c:pt idx="1">
                  <c:v>DESPESAS TOTAIS</c:v>
                </c:pt>
                <c:pt idx="2">
                  <c:v>SALDO MENSAL</c:v>
                </c:pt>
              </c:strCache>
            </c:strRef>
          </c:cat>
          <c:val>
            <c:numRef>
              <c:f>Gráficos!$M$39:$M$41</c:f>
              <c:numCache>
                <c:formatCode>General</c:formatCode>
                <c:ptCount val="3"/>
                <c:pt idx="0">
                  <c:v>0</c:v>
                </c:pt>
                <c:pt idx="1">
                  <c:v>36000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D2-4E81-BC62-440E84C87F6A}"/>
            </c:ext>
          </c:extLst>
        </c:ser>
        <c:ser>
          <c:idx val="1"/>
          <c:order val="1"/>
          <c:tx>
            <c:strRef>
              <c:f>Gráficos!$N$38</c:f>
              <c:strCache>
                <c:ptCount val="1"/>
                <c:pt idx="0">
                  <c:v>Dados</c:v>
                </c:pt>
              </c:strCache>
            </c:strRef>
          </c:tx>
          <c:dPt>
            <c:idx val="0"/>
            <c:spPr>
              <a:solidFill>
                <a:srgbClr val="33993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2D2-4E81-BC62-440E84C87F6A}"/>
              </c:ext>
            </c:extLst>
          </c:dPt>
          <c:dPt>
            <c:idx val="2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2D2-4E81-BC62-440E84C87F6A}"/>
              </c:ext>
            </c:extLst>
          </c:dPt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Gráficos!$K$39:$L$41</c:f>
              <c:strCache>
                <c:ptCount val="3"/>
                <c:pt idx="0">
                  <c:v>RECEITAS TOTAIS</c:v>
                </c:pt>
                <c:pt idx="1">
                  <c:v>DESPESAS TOTAIS</c:v>
                </c:pt>
                <c:pt idx="2">
                  <c:v>SALDO MENSAL</c:v>
                </c:pt>
              </c:strCache>
            </c:strRef>
          </c:cat>
          <c:val>
            <c:numRef>
              <c:f>Gráficos!$N$39:$N$41</c:f>
              <c:numCache>
                <c:formatCode>General</c:formatCode>
                <c:ptCount val="3"/>
                <c:pt idx="0">
                  <c:v>41000</c:v>
                </c:pt>
                <c:pt idx="1">
                  <c:v>5000</c:v>
                </c:pt>
                <c:pt idx="2">
                  <c:v>36000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2D2-4E81-BC62-440E84C87F6A}"/>
            </c:ext>
          </c:extLst>
        </c:ser>
        <c:dLbls/>
        <c:overlap val="100"/>
        <c:axId val="52849664"/>
        <c:axId val="52859648"/>
      </c:barChart>
      <c:catAx>
        <c:axId val="52849664"/>
        <c:scaling>
          <c:orientation val="minMax"/>
        </c:scaling>
        <c:axPos val="b"/>
        <c:numFmt formatCode="General" sourceLinked="0"/>
        <c:tickLblPos val="nextTo"/>
        <c:crossAx val="52859648"/>
        <c:crosses val="autoZero"/>
        <c:auto val="1"/>
        <c:lblAlgn val="ctr"/>
        <c:lblOffset val="100"/>
      </c:catAx>
      <c:valAx>
        <c:axId val="52859648"/>
        <c:scaling>
          <c:orientation val="minMax"/>
        </c:scaling>
        <c:delete val="1"/>
        <c:axPos val="l"/>
        <c:numFmt formatCode="General" sourceLinked="1"/>
        <c:tickLblPos val="none"/>
        <c:crossAx val="52849664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G$38" fmlaRange="$V$29:$V$41" noThreeD="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n&#225;lise!A1"/><Relationship Id="rId13" Type="http://schemas.openxmlformats.org/officeDocument/2006/relationships/hyperlink" Target="#Fluxo!A1"/><Relationship Id="rId3" Type="http://schemas.openxmlformats.org/officeDocument/2006/relationships/hyperlink" Target="#An&#225;lise!A1"/><Relationship Id="rId7" Type="http://schemas.openxmlformats.org/officeDocument/2006/relationships/hyperlink" Target="#Lan&#231;amentos!A1"/><Relationship Id="rId12" Type="http://schemas.openxmlformats.org/officeDocument/2006/relationships/hyperlink" Target="#'Fatores Internos'!A1"/><Relationship Id="rId17" Type="http://schemas.openxmlformats.org/officeDocument/2006/relationships/chart" Target="../charts/chart2.xml"/><Relationship Id="rId2" Type="http://schemas.openxmlformats.org/officeDocument/2006/relationships/image" Target="../media/image1.png"/><Relationship Id="rId16" Type="http://schemas.openxmlformats.org/officeDocument/2006/relationships/chart" Target="../charts/chart1.xml"/><Relationship Id="rId1" Type="http://schemas.openxmlformats.org/officeDocument/2006/relationships/hyperlink" Target="http://www.acelere.vc" TargetMode="External"/><Relationship Id="rId6" Type="http://schemas.openxmlformats.org/officeDocument/2006/relationships/hyperlink" Target="#'Fatores Internos'!A1"/><Relationship Id="rId11" Type="http://schemas.openxmlformats.org/officeDocument/2006/relationships/hyperlink" Target="#DRE!A1"/><Relationship Id="rId5" Type="http://schemas.openxmlformats.org/officeDocument/2006/relationships/hyperlink" Target="#Contas!A1"/><Relationship Id="rId15" Type="http://schemas.openxmlformats.org/officeDocument/2006/relationships/hyperlink" Target="#Gr&#225;ficos!A1"/><Relationship Id="rId10" Type="http://schemas.openxmlformats.org/officeDocument/2006/relationships/hyperlink" Target="#An&#225;lise!A1"/><Relationship Id="rId4" Type="http://schemas.openxmlformats.org/officeDocument/2006/relationships/image" Target="../media/image2.png"/><Relationship Id="rId9" Type="http://schemas.openxmlformats.org/officeDocument/2006/relationships/hyperlink" Target="#Proje&#231;&#227;o!A1"/><Relationship Id="rId14" Type="http://schemas.openxmlformats.org/officeDocument/2006/relationships/hyperlink" Target="#An&#225;lis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acelere.vc" TargetMode="External"/><Relationship Id="rId1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celere.vc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&#237;cio!A1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celere.vc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&#237;cio!A1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.png"/><Relationship Id="rId5" Type="http://schemas.openxmlformats.org/officeDocument/2006/relationships/hyperlink" Target="http://www.acelere.vc" TargetMode="External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lere.vc" TargetMode="External"/><Relationship Id="rId3" Type="http://schemas.openxmlformats.org/officeDocument/2006/relationships/chart" Target="../charts/chart7.xml"/><Relationship Id="rId7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hyperlink" Target="#In&#237;cio!A1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590550</xdr:colOff>
      <xdr:row>0</xdr:row>
      <xdr:rowOff>1</xdr:rowOff>
    </xdr:from>
    <xdr:to>
      <xdr:col>19</xdr:col>
      <xdr:colOff>571500</xdr:colOff>
      <xdr:row>1</xdr:row>
      <xdr:rowOff>38100</xdr:rowOff>
    </xdr:to>
    <xdr:pic>
      <xdr:nvPicPr>
        <xdr:cNvPr id="14" name="Imagem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953750" y="1"/>
          <a:ext cx="1200150" cy="495299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3</xdr:row>
      <xdr:rowOff>85725</xdr:rowOff>
    </xdr:from>
    <xdr:to>
      <xdr:col>5</xdr:col>
      <xdr:colOff>523875</xdr:colOff>
      <xdr:row>6</xdr:row>
      <xdr:rowOff>53263</xdr:rowOff>
    </xdr:to>
    <xdr:grpSp>
      <xdr:nvGrpSpPr>
        <xdr:cNvPr id="15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pSpPr/>
      </xdr:nvGrpSpPr>
      <xdr:grpSpPr>
        <a:xfrm>
          <a:off x="1706880" y="908685"/>
          <a:ext cx="1941195" cy="516178"/>
          <a:chOff x="285750" y="2400300"/>
          <a:chExt cx="1895475" cy="539038"/>
        </a:xfrm>
      </xdr:grpSpPr>
      <xdr:pic>
        <xdr:nvPicPr>
          <xdr:cNvPr id="17" name="Imagem 16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aixaDeTexto 1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457201" y="2524125"/>
            <a:ext cx="15240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CONTAS</a:t>
            </a:r>
          </a:p>
        </xdr:txBody>
      </xdr:sp>
    </xdr:grpSp>
    <xdr:clientData/>
  </xdr:twoCellAnchor>
  <xdr:twoCellAnchor>
    <xdr:from>
      <xdr:col>8</xdr:col>
      <xdr:colOff>314325</xdr:colOff>
      <xdr:row>3</xdr:row>
      <xdr:rowOff>85725</xdr:rowOff>
    </xdr:from>
    <xdr:to>
      <xdr:col>11</xdr:col>
      <xdr:colOff>381000</xdr:colOff>
      <xdr:row>6</xdr:row>
      <xdr:rowOff>53263</xdr:rowOff>
    </xdr:to>
    <xdr:grpSp>
      <xdr:nvGrpSpPr>
        <xdr:cNvPr id="19" name="Grupo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pSpPr/>
      </xdr:nvGrpSpPr>
      <xdr:grpSpPr>
        <a:xfrm>
          <a:off x="5313045" y="908685"/>
          <a:ext cx="1941195" cy="516178"/>
          <a:chOff x="285750" y="2400300"/>
          <a:chExt cx="1895475" cy="539038"/>
        </a:xfrm>
      </xdr:grpSpPr>
      <xdr:pic>
        <xdr:nvPicPr>
          <xdr:cNvPr id="20" name="Imagem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1" name="CaixaDeTexto 2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 txBox="1"/>
        </xdr:nvSpPr>
        <xdr:spPr>
          <a:xfrm>
            <a:off x="419100" y="2524125"/>
            <a:ext cx="163829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LANÇAMENTOS</a:t>
            </a:r>
          </a:p>
        </xdr:txBody>
      </xdr:sp>
    </xdr:grpSp>
    <xdr:clientData/>
  </xdr:twoCellAnchor>
  <xdr:twoCellAnchor>
    <xdr:from>
      <xdr:col>14</xdr:col>
      <xdr:colOff>114300</xdr:colOff>
      <xdr:row>3</xdr:row>
      <xdr:rowOff>85725</xdr:rowOff>
    </xdr:from>
    <xdr:to>
      <xdr:col>17</xdr:col>
      <xdr:colOff>180975</xdr:colOff>
      <xdr:row>6</xdr:row>
      <xdr:rowOff>53263</xdr:rowOff>
    </xdr:to>
    <xdr:grpSp>
      <xdr:nvGrpSpPr>
        <xdr:cNvPr id="22" name="Grup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pSpPr/>
      </xdr:nvGrpSpPr>
      <xdr:grpSpPr>
        <a:xfrm>
          <a:off x="8862060" y="908685"/>
          <a:ext cx="1941195" cy="516178"/>
          <a:chOff x="285750" y="2400300"/>
          <a:chExt cx="1895475" cy="539038"/>
        </a:xfrm>
      </xdr:grpSpPr>
      <xdr:pic>
        <xdr:nvPicPr>
          <xdr:cNvPr id="23" name="Imagem 22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CaixaDeTexto 2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 txBox="1"/>
        </xdr:nvSpPr>
        <xdr:spPr>
          <a:xfrm>
            <a:off x="400050" y="2524125"/>
            <a:ext cx="168592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PROJEÇÃO</a:t>
            </a:r>
          </a:p>
        </xdr:txBody>
      </xdr:sp>
    </xdr:grpSp>
    <xdr:clientData/>
  </xdr:twoCellAnchor>
  <xdr:twoCellAnchor>
    <xdr:from>
      <xdr:col>2</xdr:col>
      <xdr:colOff>438150</xdr:colOff>
      <xdr:row>8</xdr:row>
      <xdr:rowOff>9525</xdr:rowOff>
    </xdr:from>
    <xdr:to>
      <xdr:col>5</xdr:col>
      <xdr:colOff>504825</xdr:colOff>
      <xdr:row>10</xdr:row>
      <xdr:rowOff>167563</xdr:rowOff>
    </xdr:to>
    <xdr:grpSp>
      <xdr:nvGrpSpPr>
        <xdr:cNvPr id="25" name="Grupo 2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pSpPr/>
      </xdr:nvGrpSpPr>
      <xdr:grpSpPr>
        <a:xfrm>
          <a:off x="1687830" y="1746885"/>
          <a:ext cx="1941195" cy="523798"/>
          <a:chOff x="285750" y="2400300"/>
          <a:chExt cx="1895475" cy="539038"/>
        </a:xfrm>
      </xdr:grpSpPr>
      <xdr:pic>
        <xdr:nvPicPr>
          <xdr:cNvPr id="26" name="Imagem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7" name="CaixaDeTexto 2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xmlns="" id="{00000000-0008-0000-0000-00001B000000}"/>
              </a:ext>
            </a:extLst>
          </xdr:cNvPr>
          <xdr:cNvSpPr txBox="1"/>
        </xdr:nvSpPr>
        <xdr:spPr>
          <a:xfrm>
            <a:off x="457201" y="2524125"/>
            <a:ext cx="15240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DRE</a:t>
            </a:r>
          </a:p>
        </xdr:txBody>
      </xdr:sp>
    </xdr:grpSp>
    <xdr:clientData/>
  </xdr:twoCellAnchor>
  <xdr:twoCellAnchor>
    <xdr:from>
      <xdr:col>8</xdr:col>
      <xdr:colOff>295275</xdr:colOff>
      <xdr:row>8</xdr:row>
      <xdr:rowOff>9525</xdr:rowOff>
    </xdr:from>
    <xdr:to>
      <xdr:col>11</xdr:col>
      <xdr:colOff>361950</xdr:colOff>
      <xdr:row>10</xdr:row>
      <xdr:rowOff>167563</xdr:rowOff>
    </xdr:to>
    <xdr:grpSp>
      <xdr:nvGrpSpPr>
        <xdr:cNvPr id="28" name="Grupo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GrpSpPr/>
      </xdr:nvGrpSpPr>
      <xdr:grpSpPr>
        <a:xfrm>
          <a:off x="5293995" y="1746885"/>
          <a:ext cx="1941195" cy="523798"/>
          <a:chOff x="285750" y="2400300"/>
          <a:chExt cx="1895475" cy="539038"/>
        </a:xfrm>
      </xdr:grpSpPr>
      <xdr:pic>
        <xdr:nvPicPr>
          <xdr:cNvPr id="29" name="Imagem 28"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0" name="CaixaDeTexto 2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SpPr txBox="1"/>
        </xdr:nvSpPr>
        <xdr:spPr>
          <a:xfrm>
            <a:off x="419100" y="2524125"/>
            <a:ext cx="163829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FLUXO</a:t>
            </a:r>
          </a:p>
        </xdr:txBody>
      </xdr:sp>
    </xdr:grpSp>
    <xdr:clientData/>
  </xdr:twoCellAnchor>
  <xdr:twoCellAnchor>
    <xdr:from>
      <xdr:col>14</xdr:col>
      <xdr:colOff>95250</xdr:colOff>
      <xdr:row>8</xdr:row>
      <xdr:rowOff>9525</xdr:rowOff>
    </xdr:from>
    <xdr:to>
      <xdr:col>17</xdr:col>
      <xdr:colOff>161925</xdr:colOff>
      <xdr:row>10</xdr:row>
      <xdr:rowOff>167563</xdr:rowOff>
    </xdr:to>
    <xdr:grpSp>
      <xdr:nvGrpSpPr>
        <xdr:cNvPr id="31" name="Grupo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GrpSpPr/>
      </xdr:nvGrpSpPr>
      <xdr:grpSpPr>
        <a:xfrm>
          <a:off x="8843010" y="1746885"/>
          <a:ext cx="1941195" cy="523798"/>
          <a:chOff x="285750" y="2400300"/>
          <a:chExt cx="1895475" cy="539038"/>
        </a:xfrm>
      </xdr:grpSpPr>
      <xdr:pic>
        <xdr:nvPicPr>
          <xdr:cNvPr id="32" name="Imagem 31">
            <a:extLst>
              <a:ext uri="{FF2B5EF4-FFF2-40B4-BE49-F238E27FC236}">
                <a16:creationId xmlns:a16="http://schemas.microsoft.com/office/drawing/2014/main" xmlns="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3" name="CaixaDeTexto 3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 txBox="1"/>
        </xdr:nvSpPr>
        <xdr:spPr>
          <a:xfrm>
            <a:off x="400050" y="2524125"/>
            <a:ext cx="168592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GRÁFICOS</a:t>
            </a:r>
          </a:p>
        </xdr:txBody>
      </xdr:sp>
    </xdr:grpSp>
    <xdr:clientData/>
  </xdr:twoCellAnchor>
  <xdr:twoCellAnchor>
    <xdr:from>
      <xdr:col>2</xdr:col>
      <xdr:colOff>161924</xdr:colOff>
      <xdr:row>11</xdr:row>
      <xdr:rowOff>47625</xdr:rowOff>
    </xdr:from>
    <xdr:to>
      <xdr:col>8</xdr:col>
      <xdr:colOff>533400</xdr:colOff>
      <xdr:row>23</xdr:row>
      <xdr:rowOff>28575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381000</xdr:colOff>
      <xdr:row>12</xdr:row>
      <xdr:rowOff>85725</xdr:rowOff>
    </xdr:from>
    <xdr:to>
      <xdr:col>16</xdr:col>
      <xdr:colOff>333375</xdr:colOff>
      <xdr:row>23</xdr:row>
      <xdr:rowOff>123825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488159</xdr:colOff>
      <xdr:row>0</xdr:row>
      <xdr:rowOff>0</xdr:rowOff>
    </xdr:from>
    <xdr:to>
      <xdr:col>11</xdr:col>
      <xdr:colOff>469108</xdr:colOff>
      <xdr:row>1</xdr:row>
      <xdr:rowOff>28575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32334" y="0"/>
          <a:ext cx="120014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0</xdr:colOff>
      <xdr:row>0</xdr:row>
      <xdr:rowOff>396724</xdr:rowOff>
    </xdr:to>
    <xdr:pic>
      <xdr:nvPicPr>
        <xdr:cNvPr id="8" name="Imagem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66675"/>
          <a:ext cx="561975" cy="3300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101</xdr:col>
      <xdr:colOff>130968</xdr:colOff>
      <xdr:row>22</xdr:row>
      <xdr:rowOff>190500</xdr:rowOff>
    </xdr:from>
    <xdr:to>
      <xdr:col>103</xdr:col>
      <xdr:colOff>128899</xdr:colOff>
      <xdr:row>25</xdr:row>
      <xdr:rowOff>81636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394656" y="5203031"/>
          <a:ext cx="1212369" cy="49835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100</xdr:col>
      <xdr:colOff>416717</xdr:colOff>
      <xdr:row>1</xdr:row>
      <xdr:rowOff>11906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>
          <a:off x="0" y="0"/>
          <a:ext cx="23574373" cy="2738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24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35</xdr:col>
      <xdr:colOff>123825</xdr:colOff>
      <xdr:row>0</xdr:row>
      <xdr:rowOff>0</xdr:rowOff>
    </xdr:from>
    <xdr:to>
      <xdr:col>77</xdr:col>
      <xdr:colOff>123825</xdr:colOff>
      <xdr:row>1</xdr:row>
      <xdr:rowOff>28575</xdr:rowOff>
    </xdr:to>
    <xdr:pic>
      <xdr:nvPicPr>
        <xdr:cNvPr id="10" name="Imagem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29950" y="0"/>
          <a:ext cx="1200150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0</xdr:colOff>
      <xdr:row>0</xdr:row>
      <xdr:rowOff>400050</xdr:rowOff>
    </xdr:to>
    <xdr:pic>
      <xdr:nvPicPr>
        <xdr:cNvPr id="11" name="Imagem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66675"/>
          <a:ext cx="561975" cy="333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100</xdr:col>
      <xdr:colOff>416717</xdr:colOff>
      <xdr:row>1</xdr:row>
      <xdr:rowOff>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0" y="0"/>
          <a:ext cx="22476617" cy="4691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24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95250</xdr:colOff>
      <xdr:row>0</xdr:row>
      <xdr:rowOff>419100</xdr:rowOff>
    </xdr:to>
    <xdr:pic>
      <xdr:nvPicPr>
        <xdr:cNvPr id="11" name="Imagem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66675"/>
          <a:ext cx="56197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0</xdr:row>
      <xdr:rowOff>0</xdr:rowOff>
    </xdr:from>
    <xdr:to>
      <xdr:col>8</xdr:col>
      <xdr:colOff>1276350</xdr:colOff>
      <xdr:row>1</xdr:row>
      <xdr:rowOff>38100</xdr:rowOff>
    </xdr:to>
    <xdr:pic>
      <xdr:nvPicPr>
        <xdr:cNvPr id="12" name="Imagem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49000" y="0"/>
          <a:ext cx="120015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100</xdr:col>
      <xdr:colOff>416717</xdr:colOff>
      <xdr:row>1</xdr:row>
      <xdr:rowOff>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/>
      </xdr:nvSpPr>
      <xdr:spPr>
        <a:xfrm>
          <a:off x="0" y="0"/>
          <a:ext cx="72787667" cy="457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24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0</xdr:colOff>
      <xdr:row>0</xdr:row>
      <xdr:rowOff>412750</xdr:rowOff>
    </xdr:to>
    <xdr:pic>
      <xdr:nvPicPr>
        <xdr:cNvPr id="9" name="Imagem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66675"/>
          <a:ext cx="566208" cy="346075"/>
        </a:xfrm>
        <a:prstGeom prst="rect">
          <a:avLst/>
        </a:prstGeom>
      </xdr:spPr>
    </xdr:pic>
    <xdr:clientData/>
  </xdr:twoCellAnchor>
  <xdr:twoCellAnchor editAs="oneCell">
    <xdr:from>
      <xdr:col>6</xdr:col>
      <xdr:colOff>1633007</xdr:colOff>
      <xdr:row>0</xdr:row>
      <xdr:rowOff>0</xdr:rowOff>
    </xdr:from>
    <xdr:to>
      <xdr:col>7</xdr:col>
      <xdr:colOff>970491</xdr:colOff>
      <xdr:row>1</xdr:row>
      <xdr:rowOff>31750</xdr:rowOff>
    </xdr:to>
    <xdr:pic>
      <xdr:nvPicPr>
        <xdr:cNvPr id="10" name="Imagem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72282" y="0"/>
          <a:ext cx="1194859" cy="48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359833</xdr:colOff>
      <xdr:row>36</xdr:row>
      <xdr:rowOff>42334</xdr:rowOff>
    </xdr:from>
    <xdr:to>
      <xdr:col>13</xdr:col>
      <xdr:colOff>497417</xdr:colOff>
      <xdr:row>55</xdr:row>
      <xdr:rowOff>158750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433916</xdr:colOff>
      <xdr:row>36</xdr:row>
      <xdr:rowOff>21168</xdr:rowOff>
    </xdr:from>
    <xdr:to>
      <xdr:col>7</xdr:col>
      <xdr:colOff>63500</xdr:colOff>
      <xdr:row>55</xdr:row>
      <xdr:rowOff>158751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100</xdr:col>
      <xdr:colOff>416717</xdr:colOff>
      <xdr:row>1</xdr:row>
      <xdr:rowOff>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0" y="0"/>
          <a:ext cx="78388367" cy="457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24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95250</xdr:colOff>
      <xdr:row>0</xdr:row>
      <xdr:rowOff>409575</xdr:rowOff>
    </xdr:to>
    <xdr:pic>
      <xdr:nvPicPr>
        <xdr:cNvPr id="12" name="Imagem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66675"/>
          <a:ext cx="561975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89957</xdr:colOff>
      <xdr:row>0</xdr:row>
      <xdr:rowOff>1</xdr:rowOff>
    </xdr:from>
    <xdr:to>
      <xdr:col>8</xdr:col>
      <xdr:colOff>1284816</xdr:colOff>
      <xdr:row>1</xdr:row>
      <xdr:rowOff>38101</xdr:rowOff>
    </xdr:to>
    <xdr:pic>
      <xdr:nvPicPr>
        <xdr:cNvPr id="13" name="Imagem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2757" y="1"/>
          <a:ext cx="1194859" cy="495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2</xdr:row>
      <xdr:rowOff>42862</xdr:rowOff>
    </xdr:from>
    <xdr:to>
      <xdr:col>10</xdr:col>
      <xdr:colOff>190500</xdr:colOff>
      <xdr:row>20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352425</xdr:colOff>
      <xdr:row>2</xdr:row>
      <xdr:rowOff>47624</xdr:rowOff>
    </xdr:from>
    <xdr:to>
      <xdr:col>20</xdr:col>
      <xdr:colOff>428625</xdr:colOff>
      <xdr:row>20</xdr:row>
      <xdr:rowOff>171449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123824</xdr:colOff>
      <xdr:row>22</xdr:row>
      <xdr:rowOff>47625</xdr:rowOff>
    </xdr:from>
    <xdr:to>
      <xdr:col>20</xdr:col>
      <xdr:colOff>419099</xdr:colOff>
      <xdr:row>36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157442</xdr:colOff>
      <xdr:row>41</xdr:row>
      <xdr:rowOff>73679</xdr:rowOff>
    </xdr:from>
    <xdr:to>
      <xdr:col>7</xdr:col>
      <xdr:colOff>457759</xdr:colOff>
      <xdr:row>55</xdr:row>
      <xdr:rowOff>149879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338417</xdr:colOff>
      <xdr:row>41</xdr:row>
      <xdr:rowOff>102254</xdr:rowOff>
    </xdr:from>
    <xdr:to>
      <xdr:col>17</xdr:col>
      <xdr:colOff>33617</xdr:colOff>
      <xdr:row>55</xdr:row>
      <xdr:rowOff>178454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156882</xdr:colOff>
      <xdr:row>37</xdr:row>
      <xdr:rowOff>78441</xdr:rowOff>
    </xdr:from>
    <xdr:to>
      <xdr:col>21</xdr:col>
      <xdr:colOff>560294</xdr:colOff>
      <xdr:row>40</xdr:row>
      <xdr:rowOff>168088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/>
      </xdr:nvSpPr>
      <xdr:spPr>
        <a:xfrm>
          <a:off x="1972235" y="6936441"/>
          <a:ext cx="11295530" cy="66114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100</xdr:col>
      <xdr:colOff>416717</xdr:colOff>
      <xdr:row>1</xdr:row>
      <xdr:rowOff>0</xdr:rowOff>
    </xdr:to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/>
      </xdr:nvSpPr>
      <xdr:spPr>
        <a:xfrm>
          <a:off x="0" y="0"/>
          <a:ext cx="72787667" cy="457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24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66676</xdr:rowOff>
    </xdr:from>
    <xdr:to>
      <xdr:col>1</xdr:col>
      <xdr:colOff>0</xdr:colOff>
      <xdr:row>0</xdr:row>
      <xdr:rowOff>409576</xdr:rowOff>
    </xdr:to>
    <xdr:pic>
      <xdr:nvPicPr>
        <xdr:cNvPr id="19" name="Imagem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66676"/>
          <a:ext cx="561975" cy="342900"/>
        </a:xfrm>
        <a:prstGeom prst="rect">
          <a:avLst/>
        </a:prstGeom>
      </xdr:spPr>
    </xdr:pic>
    <xdr:clientData/>
  </xdr:twoCellAnchor>
  <xdr:twoCellAnchor editAs="oneCell">
    <xdr:from>
      <xdr:col>18</xdr:col>
      <xdr:colOff>99482</xdr:colOff>
      <xdr:row>0</xdr:row>
      <xdr:rowOff>0</xdr:rowOff>
    </xdr:from>
    <xdr:to>
      <xdr:col>20</xdr:col>
      <xdr:colOff>75141</xdr:colOff>
      <xdr:row>1</xdr:row>
      <xdr:rowOff>28574</xdr:rowOff>
    </xdr:to>
    <xdr:pic>
      <xdr:nvPicPr>
        <xdr:cNvPr id="20" name="Imagem 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72282" y="0"/>
          <a:ext cx="1194859" cy="4857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</xdr:row>
      <xdr:rowOff>30481</xdr:rowOff>
    </xdr:from>
    <xdr:to>
      <xdr:col>6</xdr:col>
      <xdr:colOff>209550</xdr:colOff>
      <xdr:row>12</xdr:row>
      <xdr:rowOff>94983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D2A3DCE-C8C7-486B-9821-5DC007119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548641"/>
          <a:ext cx="3912870" cy="2045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ominandoacontabilidade.com/cursos-on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Y1"/>
  <sheetViews>
    <sheetView tabSelected="1" workbookViewId="0">
      <selection activeCell="C27" sqref="C27"/>
    </sheetView>
  </sheetViews>
  <sheetFormatPr defaultColWidth="9.109375" defaultRowHeight="14.4"/>
  <cols>
    <col min="1" max="16384" width="9.109375" style="1"/>
  </cols>
  <sheetData>
    <row r="1" spans="1:25" s="65" customFormat="1" ht="36" customHeight="1">
      <c r="A1" s="81" t="s">
        <v>208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64"/>
      <c r="V1" s="64"/>
      <c r="W1" s="64"/>
      <c r="X1" s="64"/>
      <c r="Y1" s="64"/>
    </row>
  </sheetData>
  <mergeCells count="1">
    <mergeCell ref="A1:T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Y125"/>
  <sheetViews>
    <sheetView showGridLines="0" workbookViewId="0">
      <selection activeCell="B21" sqref="B21"/>
    </sheetView>
  </sheetViews>
  <sheetFormatPr defaultRowHeight="14.4"/>
  <cols>
    <col min="1" max="1" width="9.109375" style="3"/>
    <col min="2" max="2" width="52.88671875" customWidth="1"/>
    <col min="3" max="3" width="8.6640625" style="51" bestFit="1" customWidth="1"/>
    <col min="4" max="4" width="41.6640625" style="24" bestFit="1" customWidth="1"/>
  </cols>
  <sheetData>
    <row r="1" spans="1:25" s="65" customFormat="1" ht="36" customHeight="1">
      <c r="A1" s="81" t="s">
        <v>209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66"/>
      <c r="N1" s="66"/>
      <c r="O1" s="66"/>
      <c r="P1" s="66"/>
      <c r="Q1" s="66"/>
      <c r="R1" s="66"/>
      <c r="S1" s="66"/>
      <c r="T1" s="66"/>
      <c r="U1" s="64"/>
      <c r="V1" s="64"/>
      <c r="W1" s="64"/>
      <c r="X1" s="64"/>
      <c r="Y1" s="64"/>
    </row>
    <row r="3" spans="1:25">
      <c r="C3" s="70">
        <v>10</v>
      </c>
      <c r="D3" s="71" t="s">
        <v>24</v>
      </c>
    </row>
    <row r="4" spans="1:25">
      <c r="C4" s="69" t="s">
        <v>27</v>
      </c>
      <c r="D4" s="72" t="s">
        <v>25</v>
      </c>
    </row>
    <row r="5" spans="1:25">
      <c r="C5" s="43" t="s">
        <v>28</v>
      </c>
      <c r="D5" s="44" t="s">
        <v>26</v>
      </c>
    </row>
    <row r="6" spans="1:25" s="30" customFormat="1">
      <c r="A6" s="29"/>
      <c r="C6" s="45" t="s">
        <v>29</v>
      </c>
      <c r="D6" s="46" t="s">
        <v>30</v>
      </c>
    </row>
    <row r="7" spans="1:25" s="30" customFormat="1">
      <c r="A7" s="29"/>
      <c r="C7" s="45" t="s">
        <v>40</v>
      </c>
      <c r="D7" s="46" t="s">
        <v>31</v>
      </c>
    </row>
    <row r="8" spans="1:25" s="30" customFormat="1">
      <c r="A8" s="29"/>
      <c r="C8" s="45" t="s">
        <v>41</v>
      </c>
      <c r="D8" s="46" t="s">
        <v>32</v>
      </c>
    </row>
    <row r="9" spans="1:25" s="30" customFormat="1">
      <c r="A9" s="29"/>
      <c r="C9" s="45" t="s">
        <v>42</v>
      </c>
      <c r="D9" s="46" t="s">
        <v>33</v>
      </c>
    </row>
    <row r="10" spans="1:25" s="30" customFormat="1">
      <c r="A10" s="29"/>
      <c r="C10" s="45" t="s">
        <v>43</v>
      </c>
      <c r="D10" s="46" t="s">
        <v>34</v>
      </c>
    </row>
    <row r="11" spans="1:25" s="30" customFormat="1">
      <c r="A11" s="29"/>
      <c r="C11" s="45" t="s">
        <v>44</v>
      </c>
      <c r="D11" s="46" t="s">
        <v>35</v>
      </c>
    </row>
    <row r="12" spans="1:25" s="30" customFormat="1">
      <c r="A12" s="29"/>
      <c r="C12" s="45" t="s">
        <v>45</v>
      </c>
      <c r="D12" s="46" t="s">
        <v>36</v>
      </c>
    </row>
    <row r="13" spans="1:25" s="30" customFormat="1">
      <c r="A13" s="29"/>
      <c r="C13" s="45" t="s">
        <v>46</v>
      </c>
      <c r="D13" s="46" t="s">
        <v>37</v>
      </c>
    </row>
    <row r="14" spans="1:25" s="30" customFormat="1">
      <c r="A14" s="29"/>
      <c r="C14" s="45" t="s">
        <v>47</v>
      </c>
      <c r="D14" s="46" t="s">
        <v>38</v>
      </c>
    </row>
    <row r="15" spans="1:25" s="30" customFormat="1">
      <c r="A15" s="29"/>
      <c r="C15" s="45" t="s">
        <v>48</v>
      </c>
      <c r="D15" s="46" t="s">
        <v>39</v>
      </c>
    </row>
    <row r="16" spans="1:25">
      <c r="C16" s="43" t="s">
        <v>60</v>
      </c>
      <c r="D16" s="44" t="s">
        <v>49</v>
      </c>
    </row>
    <row r="17" spans="3:4">
      <c r="C17" s="47" t="s">
        <v>61</v>
      </c>
      <c r="D17" s="48" t="s">
        <v>50</v>
      </c>
    </row>
    <row r="18" spans="3:4">
      <c r="C18" s="47" t="s">
        <v>62</v>
      </c>
      <c r="D18" s="48" t="s">
        <v>51</v>
      </c>
    </row>
    <row r="19" spans="3:4">
      <c r="C19" s="47" t="s">
        <v>63</v>
      </c>
      <c r="D19" s="48" t="s">
        <v>52</v>
      </c>
    </row>
    <row r="20" spans="3:4">
      <c r="C20" s="47" t="s">
        <v>64</v>
      </c>
      <c r="D20" s="48" t="s">
        <v>53</v>
      </c>
    </row>
    <row r="21" spans="3:4">
      <c r="C21" s="47" t="s">
        <v>65</v>
      </c>
      <c r="D21" s="48" t="s">
        <v>54</v>
      </c>
    </row>
    <row r="22" spans="3:4">
      <c r="C22" s="47" t="s">
        <v>66</v>
      </c>
      <c r="D22" s="48" t="s">
        <v>55</v>
      </c>
    </row>
    <row r="23" spans="3:4">
      <c r="C23" s="47" t="s">
        <v>67</v>
      </c>
      <c r="D23" s="48" t="s">
        <v>56</v>
      </c>
    </row>
    <row r="24" spans="3:4">
      <c r="C24" s="47" t="s">
        <v>68</v>
      </c>
      <c r="D24" s="48" t="s">
        <v>57</v>
      </c>
    </row>
    <row r="25" spans="3:4">
      <c r="C25" s="47" t="s">
        <v>69</v>
      </c>
      <c r="D25" s="48" t="s">
        <v>58</v>
      </c>
    </row>
    <row r="26" spans="3:4">
      <c r="C26" s="47" t="s">
        <v>70</v>
      </c>
      <c r="D26" s="48" t="s">
        <v>59</v>
      </c>
    </row>
    <row r="27" spans="3:4">
      <c r="C27" s="70">
        <v>11</v>
      </c>
      <c r="D27" s="71" t="s">
        <v>102</v>
      </c>
    </row>
    <row r="28" spans="3:4">
      <c r="C28" s="69" t="s">
        <v>73</v>
      </c>
      <c r="D28" s="72" t="s">
        <v>71</v>
      </c>
    </row>
    <row r="29" spans="3:4">
      <c r="C29" s="43" t="s">
        <v>74</v>
      </c>
      <c r="D29" s="44" t="s">
        <v>72</v>
      </c>
    </row>
    <row r="30" spans="3:4">
      <c r="C30" s="47" t="s">
        <v>75</v>
      </c>
      <c r="D30" s="48" t="s">
        <v>30</v>
      </c>
    </row>
    <row r="31" spans="3:4">
      <c r="C31" s="47" t="s">
        <v>76</v>
      </c>
      <c r="D31" s="48" t="s">
        <v>31</v>
      </c>
    </row>
    <row r="32" spans="3:4">
      <c r="C32" s="47" t="s">
        <v>77</v>
      </c>
      <c r="D32" s="48" t="s">
        <v>32</v>
      </c>
    </row>
    <row r="33" spans="3:4">
      <c r="C33" s="47" t="s">
        <v>78</v>
      </c>
      <c r="D33" s="48" t="s">
        <v>33</v>
      </c>
    </row>
    <row r="34" spans="3:4">
      <c r="C34" s="47" t="s">
        <v>79</v>
      </c>
      <c r="D34" s="48" t="s">
        <v>34</v>
      </c>
    </row>
    <row r="35" spans="3:4">
      <c r="C35" s="47" t="s">
        <v>80</v>
      </c>
      <c r="D35" s="48" t="s">
        <v>35</v>
      </c>
    </row>
    <row r="36" spans="3:4">
      <c r="C36" s="47" t="s">
        <v>81</v>
      </c>
      <c r="D36" s="48" t="s">
        <v>36</v>
      </c>
    </row>
    <row r="37" spans="3:4">
      <c r="C37" s="47" t="s">
        <v>82</v>
      </c>
      <c r="D37" s="48" t="s">
        <v>37</v>
      </c>
    </row>
    <row r="38" spans="3:4">
      <c r="C38" s="47" t="s">
        <v>83</v>
      </c>
      <c r="D38" s="48" t="s">
        <v>38</v>
      </c>
    </row>
    <row r="39" spans="3:4">
      <c r="C39" s="47" t="s">
        <v>84</v>
      </c>
      <c r="D39" s="48" t="s">
        <v>39</v>
      </c>
    </row>
    <row r="40" spans="3:4">
      <c r="C40" s="43" t="s">
        <v>86</v>
      </c>
      <c r="D40" s="44" t="s">
        <v>85</v>
      </c>
    </row>
    <row r="41" spans="3:4">
      <c r="C41" s="47" t="s">
        <v>87</v>
      </c>
      <c r="D41" s="48" t="s">
        <v>50</v>
      </c>
    </row>
    <row r="42" spans="3:4">
      <c r="C42" s="47" t="s">
        <v>88</v>
      </c>
      <c r="D42" s="48" t="s">
        <v>51</v>
      </c>
    </row>
    <row r="43" spans="3:4">
      <c r="C43" s="47" t="s">
        <v>89</v>
      </c>
      <c r="D43" s="48" t="s">
        <v>52</v>
      </c>
    </row>
    <row r="44" spans="3:4">
      <c r="C44" s="47" t="s">
        <v>90</v>
      </c>
      <c r="D44" s="48" t="s">
        <v>53</v>
      </c>
    </row>
    <row r="45" spans="3:4">
      <c r="C45" s="47" t="s">
        <v>91</v>
      </c>
      <c r="D45" s="48" t="s">
        <v>54</v>
      </c>
    </row>
    <row r="46" spans="3:4">
      <c r="C46" s="47" t="s">
        <v>92</v>
      </c>
      <c r="D46" s="48" t="s">
        <v>55</v>
      </c>
    </row>
    <row r="47" spans="3:4">
      <c r="C47" s="47" t="s">
        <v>93</v>
      </c>
      <c r="D47" s="48" t="s">
        <v>56</v>
      </c>
    </row>
    <row r="48" spans="3:4">
      <c r="C48" s="47" t="s">
        <v>94</v>
      </c>
      <c r="D48" s="48" t="s">
        <v>57</v>
      </c>
    </row>
    <row r="49" spans="3:4">
      <c r="C49" s="47" t="s">
        <v>95</v>
      </c>
      <c r="D49" s="48" t="s">
        <v>58</v>
      </c>
    </row>
    <row r="50" spans="3:4">
      <c r="C50" s="47" t="s">
        <v>96</v>
      </c>
      <c r="D50" s="48" t="s">
        <v>59</v>
      </c>
    </row>
    <row r="51" spans="3:4">
      <c r="C51" s="70">
        <v>12</v>
      </c>
      <c r="D51" s="71" t="s">
        <v>97</v>
      </c>
    </row>
    <row r="52" spans="3:4">
      <c r="C52" s="69" t="s">
        <v>100</v>
      </c>
      <c r="D52" s="72" t="s">
        <v>98</v>
      </c>
    </row>
    <row r="53" spans="3:4">
      <c r="C53" s="69" t="s">
        <v>101</v>
      </c>
      <c r="D53" s="72" t="s">
        <v>99</v>
      </c>
    </row>
    <row r="54" spans="3:4">
      <c r="C54" s="70">
        <v>13</v>
      </c>
      <c r="D54" s="71" t="s">
        <v>103</v>
      </c>
    </row>
    <row r="55" spans="3:4">
      <c r="C55" s="69" t="s">
        <v>104</v>
      </c>
      <c r="D55" s="72" t="s">
        <v>105</v>
      </c>
    </row>
    <row r="56" spans="3:4">
      <c r="C56" s="43" t="s">
        <v>106</v>
      </c>
      <c r="D56" s="44" t="s">
        <v>107</v>
      </c>
    </row>
    <row r="57" spans="3:4">
      <c r="C57" s="47" t="s">
        <v>108</v>
      </c>
      <c r="D57" s="48"/>
    </row>
    <row r="58" spans="3:4">
      <c r="C58" s="47" t="s">
        <v>109</v>
      </c>
      <c r="D58" s="48"/>
    </row>
    <row r="59" spans="3:4">
      <c r="C59" s="47" t="s">
        <v>110</v>
      </c>
      <c r="D59" s="48"/>
    </row>
    <row r="60" spans="3:4">
      <c r="C60" s="47" t="s">
        <v>111</v>
      </c>
      <c r="D60" s="48"/>
    </row>
    <row r="61" spans="3:4">
      <c r="C61" s="47" t="s">
        <v>112</v>
      </c>
      <c r="D61" s="48"/>
    </row>
    <row r="62" spans="3:4">
      <c r="C62" s="47" t="s">
        <v>113</v>
      </c>
      <c r="D62" s="48"/>
    </row>
    <row r="63" spans="3:4">
      <c r="C63" s="47" t="s">
        <v>114</v>
      </c>
      <c r="D63" s="48"/>
    </row>
    <row r="64" spans="3:4">
      <c r="C64" s="47" t="s">
        <v>115</v>
      </c>
      <c r="D64" s="48"/>
    </row>
    <row r="65" spans="3:4">
      <c r="C65" s="47" t="s">
        <v>116</v>
      </c>
      <c r="D65" s="48"/>
    </row>
    <row r="66" spans="3:4">
      <c r="C66" s="47" t="s">
        <v>117</v>
      </c>
      <c r="D66" s="48"/>
    </row>
    <row r="67" spans="3:4">
      <c r="C67" s="43" t="s">
        <v>119</v>
      </c>
      <c r="D67" s="44" t="s">
        <v>118</v>
      </c>
    </row>
    <row r="68" spans="3:4">
      <c r="C68" s="47" t="s">
        <v>120</v>
      </c>
      <c r="D68" s="48"/>
    </row>
    <row r="69" spans="3:4">
      <c r="C69" s="47" t="s">
        <v>121</v>
      </c>
      <c r="D69" s="48"/>
    </row>
    <row r="70" spans="3:4">
      <c r="C70" s="47" t="s">
        <v>122</v>
      </c>
      <c r="D70" s="48"/>
    </row>
    <row r="71" spans="3:4">
      <c r="C71" s="47" t="s">
        <v>123</v>
      </c>
      <c r="D71" s="48"/>
    </row>
    <row r="72" spans="3:4">
      <c r="C72" s="47" t="s">
        <v>124</v>
      </c>
      <c r="D72" s="48"/>
    </row>
    <row r="73" spans="3:4">
      <c r="C73" s="47" t="s">
        <v>125</v>
      </c>
      <c r="D73" s="48"/>
    </row>
    <row r="74" spans="3:4">
      <c r="C74" s="47" t="s">
        <v>126</v>
      </c>
      <c r="D74" s="48"/>
    </row>
    <row r="75" spans="3:4">
      <c r="C75" s="47" t="s">
        <v>127</v>
      </c>
      <c r="D75" s="48"/>
    </row>
    <row r="76" spans="3:4">
      <c r="C76" s="47" t="s">
        <v>128</v>
      </c>
      <c r="D76" s="48"/>
    </row>
    <row r="77" spans="3:4">
      <c r="C77" s="47" t="s">
        <v>129</v>
      </c>
      <c r="D77" s="48"/>
    </row>
    <row r="78" spans="3:4">
      <c r="C78" s="43" t="s">
        <v>131</v>
      </c>
      <c r="D78" s="44" t="s">
        <v>130</v>
      </c>
    </row>
    <row r="79" spans="3:4">
      <c r="C79" s="47" t="s">
        <v>132</v>
      </c>
      <c r="D79" s="48"/>
    </row>
    <row r="80" spans="3:4">
      <c r="C80" s="47" t="s">
        <v>133</v>
      </c>
      <c r="D80" s="48"/>
    </row>
    <row r="81" spans="3:4">
      <c r="C81" s="47" t="s">
        <v>134</v>
      </c>
      <c r="D81" s="48"/>
    </row>
    <row r="82" spans="3:4">
      <c r="C82" s="47" t="s">
        <v>135</v>
      </c>
      <c r="D82" s="48"/>
    </row>
    <row r="83" spans="3:4">
      <c r="C83" s="47" t="s">
        <v>136</v>
      </c>
      <c r="D83" s="48"/>
    </row>
    <row r="84" spans="3:4">
      <c r="C84" s="47" t="s">
        <v>137</v>
      </c>
      <c r="D84" s="48"/>
    </row>
    <row r="85" spans="3:4">
      <c r="C85" s="47" t="s">
        <v>138</v>
      </c>
      <c r="D85" s="48"/>
    </row>
    <row r="86" spans="3:4">
      <c r="C86" s="47" t="s">
        <v>139</v>
      </c>
      <c r="D86" s="48"/>
    </row>
    <row r="87" spans="3:4">
      <c r="C87" s="47" t="s">
        <v>140</v>
      </c>
      <c r="D87" s="48"/>
    </row>
    <row r="88" spans="3:4">
      <c r="C88" s="47" t="s">
        <v>141</v>
      </c>
      <c r="D88" s="48"/>
    </row>
    <row r="89" spans="3:4">
      <c r="C89" s="70">
        <v>14</v>
      </c>
      <c r="D89" s="71" t="s">
        <v>142</v>
      </c>
    </row>
    <row r="90" spans="3:4">
      <c r="C90" s="70">
        <v>15</v>
      </c>
      <c r="D90" s="71" t="s">
        <v>145</v>
      </c>
    </row>
    <row r="91" spans="3:4">
      <c r="C91" s="43" t="s">
        <v>146</v>
      </c>
      <c r="D91" s="44" t="s">
        <v>144</v>
      </c>
    </row>
    <row r="92" spans="3:4">
      <c r="C92" s="47" t="s">
        <v>147</v>
      </c>
      <c r="D92" s="48"/>
    </row>
    <row r="93" spans="3:4">
      <c r="C93" s="47" t="s">
        <v>148</v>
      </c>
      <c r="D93" s="48"/>
    </row>
    <row r="94" spans="3:4">
      <c r="C94" s="47" t="s">
        <v>149</v>
      </c>
      <c r="D94" s="48"/>
    </row>
    <row r="95" spans="3:4">
      <c r="C95" s="47" t="s">
        <v>150</v>
      </c>
      <c r="D95" s="48"/>
    </row>
    <row r="96" spans="3:4">
      <c r="C96" s="47" t="s">
        <v>151</v>
      </c>
      <c r="D96" s="48"/>
    </row>
    <row r="97" spans="3:4">
      <c r="C97" s="47" t="s">
        <v>152</v>
      </c>
      <c r="D97" s="48"/>
    </row>
    <row r="98" spans="3:4">
      <c r="C98" s="47" t="s">
        <v>153</v>
      </c>
      <c r="D98" s="48"/>
    </row>
    <row r="99" spans="3:4">
      <c r="C99" s="47" t="s">
        <v>154</v>
      </c>
      <c r="D99" s="48"/>
    </row>
    <row r="100" spans="3:4">
      <c r="C100" s="47" t="s">
        <v>155</v>
      </c>
      <c r="D100" s="48"/>
    </row>
    <row r="101" spans="3:4">
      <c r="C101" s="47" t="s">
        <v>156</v>
      </c>
      <c r="D101" s="48"/>
    </row>
    <row r="102" spans="3:4">
      <c r="C102" s="43" t="s">
        <v>157</v>
      </c>
      <c r="D102" s="44" t="s">
        <v>143</v>
      </c>
    </row>
    <row r="103" spans="3:4">
      <c r="C103" s="49" t="s">
        <v>158</v>
      </c>
      <c r="D103" s="50"/>
    </row>
    <row r="104" spans="3:4">
      <c r="C104" s="47" t="s">
        <v>159</v>
      </c>
      <c r="D104" s="48"/>
    </row>
    <row r="105" spans="3:4">
      <c r="C105" s="47" t="s">
        <v>160</v>
      </c>
      <c r="D105" s="48"/>
    </row>
    <row r="106" spans="3:4">
      <c r="C106" s="47" t="s">
        <v>161</v>
      </c>
      <c r="D106" s="48"/>
    </row>
    <row r="107" spans="3:4">
      <c r="C107" s="47" t="s">
        <v>162</v>
      </c>
      <c r="D107" s="48"/>
    </row>
    <row r="108" spans="3:4">
      <c r="C108" s="47" t="s">
        <v>163</v>
      </c>
      <c r="D108" s="48"/>
    </row>
    <row r="109" spans="3:4">
      <c r="C109" s="47" t="s">
        <v>164</v>
      </c>
      <c r="D109" s="48"/>
    </row>
    <row r="110" spans="3:4">
      <c r="C110" s="47" t="s">
        <v>165</v>
      </c>
      <c r="D110" s="48"/>
    </row>
    <row r="111" spans="3:4">
      <c r="C111" s="47" t="s">
        <v>166</v>
      </c>
      <c r="D111" s="48"/>
    </row>
    <row r="112" spans="3:4">
      <c r="C112" s="47" t="s">
        <v>167</v>
      </c>
      <c r="D112" s="48"/>
    </row>
    <row r="113" spans="3:4">
      <c r="C113" s="70">
        <v>16</v>
      </c>
      <c r="D113" s="71" t="s">
        <v>168</v>
      </c>
    </row>
    <row r="114" spans="3:4">
      <c r="C114" s="70">
        <v>17</v>
      </c>
      <c r="D114" s="71" t="s">
        <v>169</v>
      </c>
    </row>
    <row r="115" spans="3:4">
      <c r="C115" s="44" t="s">
        <v>170</v>
      </c>
      <c r="D115" s="44"/>
    </row>
    <row r="116" spans="3:4">
      <c r="C116" s="48" t="s">
        <v>171</v>
      </c>
      <c r="D116" s="48"/>
    </row>
    <row r="117" spans="3:4">
      <c r="C117" s="48" t="s">
        <v>172</v>
      </c>
      <c r="D117" s="48"/>
    </row>
    <row r="118" spans="3:4">
      <c r="C118" s="48" t="s">
        <v>173</v>
      </c>
      <c r="D118" s="48"/>
    </row>
    <row r="119" spans="3:4">
      <c r="C119" s="48" t="s">
        <v>174</v>
      </c>
      <c r="D119" s="48"/>
    </row>
    <row r="120" spans="3:4">
      <c r="C120" s="48" t="s">
        <v>175</v>
      </c>
      <c r="D120" s="48"/>
    </row>
    <row r="121" spans="3:4">
      <c r="C121" s="48" t="s">
        <v>176</v>
      </c>
      <c r="D121" s="48"/>
    </row>
    <row r="122" spans="3:4">
      <c r="C122" s="48" t="s">
        <v>177</v>
      </c>
      <c r="D122" s="48"/>
    </row>
    <row r="123" spans="3:4">
      <c r="C123" s="48" t="s">
        <v>178</v>
      </c>
      <c r="D123" s="48"/>
    </row>
    <row r="124" spans="3:4">
      <c r="C124" s="48" t="s">
        <v>179</v>
      </c>
      <c r="D124" s="48"/>
    </row>
    <row r="125" spans="3:4">
      <c r="C125" s="70">
        <v>18</v>
      </c>
      <c r="D125" s="71" t="s">
        <v>180</v>
      </c>
    </row>
  </sheetData>
  <dataConsolidate/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CG98"/>
  <sheetViews>
    <sheetView showGridLines="0" workbookViewId="0">
      <selection activeCell="J5" sqref="J5:J15"/>
    </sheetView>
  </sheetViews>
  <sheetFormatPr defaultRowHeight="14.4" outlineLevelCol="1"/>
  <cols>
    <col min="1" max="1" width="9.109375" customWidth="1"/>
    <col min="2" max="2" width="13.109375" hidden="1" customWidth="1" outlineLevel="1"/>
    <col min="3" max="3" width="31" hidden="1" customWidth="1" outlineLevel="1"/>
    <col min="4" max="4" width="27.6640625" hidden="1" customWidth="1" outlineLevel="1"/>
    <col min="5" max="6" width="19.109375" style="5" hidden="1" customWidth="1" outlineLevel="1"/>
    <col min="7" max="7" width="32.33203125" style="5" hidden="1" customWidth="1" outlineLevel="1"/>
    <col min="8" max="8" width="3" style="6" customWidth="1" collapsed="1"/>
    <col min="9" max="9" width="13.109375" customWidth="1" outlineLevel="1"/>
    <col min="10" max="10" width="31" customWidth="1" outlineLevel="1"/>
    <col min="11" max="11" width="27.6640625" customWidth="1" outlineLevel="1"/>
    <col min="12" max="13" width="19.109375" style="5" customWidth="1" outlineLevel="1"/>
    <col min="14" max="14" width="32.33203125" style="5" customWidth="1" outlineLevel="1"/>
    <col min="15" max="15" width="3" style="6" customWidth="1"/>
    <col min="16" max="16" width="13.109375" hidden="1" customWidth="1" outlineLevel="1"/>
    <col min="17" max="17" width="31" hidden="1" customWidth="1" outlineLevel="1"/>
    <col min="18" max="18" width="27.6640625" hidden="1" customWidth="1" outlineLevel="1"/>
    <col min="19" max="20" width="19.109375" style="5" hidden="1" customWidth="1" outlineLevel="1"/>
    <col min="21" max="21" width="32.33203125" style="5" hidden="1" customWidth="1" outlineLevel="1"/>
    <col min="22" max="22" width="3" style="6" customWidth="1" collapsed="1"/>
    <col min="23" max="23" width="13.109375" hidden="1" customWidth="1" outlineLevel="1"/>
    <col min="24" max="24" width="31" hidden="1" customWidth="1" outlineLevel="1"/>
    <col min="25" max="25" width="27.6640625" hidden="1" customWidth="1" outlineLevel="1"/>
    <col min="26" max="27" width="19.109375" style="5" hidden="1" customWidth="1" outlineLevel="1"/>
    <col min="28" max="28" width="32.33203125" style="5" hidden="1" customWidth="1" outlineLevel="1"/>
    <col min="29" max="29" width="3" style="6" customWidth="1" collapsed="1"/>
    <col min="30" max="30" width="13.109375" hidden="1" customWidth="1" outlineLevel="1"/>
    <col min="31" max="31" width="31" hidden="1" customWidth="1" outlineLevel="1"/>
    <col min="32" max="32" width="27.6640625" hidden="1" customWidth="1" outlineLevel="1"/>
    <col min="33" max="34" width="19.109375" style="5" hidden="1" customWidth="1" outlineLevel="1"/>
    <col min="35" max="35" width="32.33203125" style="5" hidden="1" customWidth="1" outlineLevel="1"/>
    <col min="36" max="36" width="3" style="6" customWidth="1" collapsed="1"/>
    <col min="37" max="37" width="13.109375" hidden="1" customWidth="1" outlineLevel="1"/>
    <col min="38" max="38" width="31" hidden="1" customWidth="1" outlineLevel="1"/>
    <col min="39" max="39" width="27.6640625" hidden="1" customWidth="1" outlineLevel="1"/>
    <col min="40" max="41" width="19.109375" style="5" hidden="1" customWidth="1" outlineLevel="1"/>
    <col min="42" max="42" width="32.33203125" style="5" hidden="1" customWidth="1" outlineLevel="1"/>
    <col min="43" max="43" width="3" style="6" customWidth="1" collapsed="1"/>
    <col min="44" max="44" width="13.109375" hidden="1" customWidth="1" outlineLevel="1"/>
    <col min="45" max="45" width="31" hidden="1" customWidth="1" outlineLevel="1"/>
    <col min="46" max="46" width="27.6640625" hidden="1" customWidth="1" outlineLevel="1"/>
    <col min="47" max="48" width="19.109375" style="5" hidden="1" customWidth="1" outlineLevel="1"/>
    <col min="49" max="49" width="32.33203125" style="5" hidden="1" customWidth="1" outlineLevel="1"/>
    <col min="50" max="50" width="3" style="6" customWidth="1" collapsed="1"/>
    <col min="51" max="51" width="13.109375" hidden="1" customWidth="1" outlineLevel="1"/>
    <col min="52" max="52" width="31" hidden="1" customWidth="1" outlineLevel="1"/>
    <col min="53" max="53" width="24.88671875" hidden="1" customWidth="1" outlineLevel="1"/>
    <col min="54" max="55" width="19.109375" style="5" hidden="1" customWidth="1" outlineLevel="1"/>
    <col min="56" max="56" width="32.33203125" style="5" hidden="1" customWidth="1" outlineLevel="1"/>
    <col min="57" max="57" width="3" style="6" customWidth="1" collapsed="1"/>
    <col min="58" max="58" width="13.109375" hidden="1" customWidth="1" outlineLevel="1"/>
    <col min="59" max="59" width="31" hidden="1" customWidth="1" outlineLevel="1"/>
    <col min="60" max="60" width="27.6640625" hidden="1" customWidth="1" outlineLevel="1"/>
    <col min="61" max="62" width="19.109375" style="5" hidden="1" customWidth="1" outlineLevel="1"/>
    <col min="63" max="63" width="32.33203125" style="5" hidden="1" customWidth="1" outlineLevel="1"/>
    <col min="64" max="64" width="3" style="6" customWidth="1" collapsed="1"/>
    <col min="65" max="65" width="13.109375" hidden="1" customWidth="1" outlineLevel="1"/>
    <col min="66" max="66" width="31" hidden="1" customWidth="1" outlineLevel="1"/>
    <col min="67" max="67" width="27.6640625" hidden="1" customWidth="1" outlineLevel="1"/>
    <col min="68" max="69" width="19.109375" style="5" hidden="1" customWidth="1" outlineLevel="1"/>
    <col min="70" max="70" width="32.33203125" style="5" hidden="1" customWidth="1" outlineLevel="1"/>
    <col min="71" max="71" width="3" style="6" customWidth="1" collapsed="1"/>
    <col min="72" max="72" width="13.109375" hidden="1" customWidth="1" outlineLevel="1"/>
    <col min="73" max="73" width="31" hidden="1" customWidth="1" outlineLevel="1"/>
    <col min="74" max="74" width="27.6640625" hidden="1" customWidth="1" outlineLevel="1"/>
    <col min="75" max="76" width="19.109375" style="5" hidden="1" customWidth="1" outlineLevel="1"/>
    <col min="77" max="77" width="32.33203125" style="5" hidden="1" customWidth="1" outlineLevel="1"/>
    <col min="78" max="78" width="3" style="6" customWidth="1" collapsed="1"/>
    <col min="79" max="79" width="13.109375" hidden="1" customWidth="1" outlineLevel="1"/>
    <col min="80" max="80" width="31" hidden="1" customWidth="1" outlineLevel="1"/>
    <col min="81" max="81" width="27.6640625" hidden="1" customWidth="1" outlineLevel="1"/>
    <col min="82" max="83" width="19.109375" style="5" hidden="1" customWidth="1" outlineLevel="1"/>
    <col min="84" max="84" width="32.33203125" style="5" hidden="1" customWidth="1" outlineLevel="1"/>
    <col min="85" max="85" width="9.109375" collapsed="1"/>
  </cols>
  <sheetData>
    <row r="1" spans="1:84" s="65" customFormat="1" ht="36" customHeight="1">
      <c r="A1" s="89" t="s">
        <v>210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</row>
    <row r="2" spans="1:84" ht="10.5" customHeight="1" thickBot="1"/>
    <row r="3" spans="1:84" ht="20.25" customHeight="1" thickBot="1">
      <c r="B3" s="84" t="s">
        <v>10</v>
      </c>
      <c r="C3" s="85"/>
      <c r="D3" s="85"/>
      <c r="E3" s="85"/>
      <c r="F3" s="85"/>
      <c r="G3" s="85"/>
      <c r="I3" s="84" t="s">
        <v>13</v>
      </c>
      <c r="J3" s="85"/>
      <c r="K3" s="85"/>
      <c r="L3" s="85"/>
      <c r="M3" s="85"/>
      <c r="N3" s="85"/>
      <c r="P3" s="84" t="s">
        <v>14</v>
      </c>
      <c r="Q3" s="85"/>
      <c r="R3" s="85"/>
      <c r="S3" s="85"/>
      <c r="T3" s="85"/>
      <c r="U3" s="85"/>
      <c r="W3" s="84" t="s">
        <v>15</v>
      </c>
      <c r="X3" s="85"/>
      <c r="Y3" s="85"/>
      <c r="Z3" s="85"/>
      <c r="AA3" s="85"/>
      <c r="AB3" s="85"/>
      <c r="AD3" s="84" t="s">
        <v>16</v>
      </c>
      <c r="AE3" s="85"/>
      <c r="AF3" s="85"/>
      <c r="AG3" s="85"/>
      <c r="AH3" s="85"/>
      <c r="AI3" s="85"/>
      <c r="AK3" s="84" t="s">
        <v>17</v>
      </c>
      <c r="AL3" s="85"/>
      <c r="AM3" s="85"/>
      <c r="AN3" s="85"/>
      <c r="AO3" s="85"/>
      <c r="AP3" s="85"/>
      <c r="AR3" s="84" t="s">
        <v>18</v>
      </c>
      <c r="AS3" s="85"/>
      <c r="AT3" s="85"/>
      <c r="AU3" s="85"/>
      <c r="AV3" s="85"/>
      <c r="AW3" s="85"/>
      <c r="AY3" s="84" t="s">
        <v>19</v>
      </c>
      <c r="AZ3" s="85"/>
      <c r="BA3" s="85"/>
      <c r="BB3" s="85"/>
      <c r="BC3" s="85"/>
      <c r="BD3" s="85"/>
      <c r="BF3" s="84" t="s">
        <v>20</v>
      </c>
      <c r="BG3" s="85"/>
      <c r="BH3" s="85"/>
      <c r="BI3" s="85"/>
      <c r="BJ3" s="85"/>
      <c r="BK3" s="85"/>
      <c r="BM3" s="84" t="s">
        <v>21</v>
      </c>
      <c r="BN3" s="85"/>
      <c r="BO3" s="85"/>
      <c r="BP3" s="85"/>
      <c r="BQ3" s="85"/>
      <c r="BR3" s="85"/>
      <c r="BT3" s="84" t="s">
        <v>22</v>
      </c>
      <c r="BU3" s="85"/>
      <c r="BV3" s="85"/>
      <c r="BW3" s="85"/>
      <c r="BX3" s="85"/>
      <c r="BY3" s="85"/>
      <c r="CA3" s="84" t="s">
        <v>23</v>
      </c>
      <c r="CB3" s="85"/>
      <c r="CC3" s="85"/>
      <c r="CD3" s="85"/>
      <c r="CE3" s="85"/>
      <c r="CF3" s="85"/>
    </row>
    <row r="4" spans="1:84" ht="36" customHeight="1" thickBot="1"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19" t="s">
        <v>6</v>
      </c>
      <c r="I4" s="8" t="s">
        <v>1</v>
      </c>
      <c r="J4" s="8" t="s">
        <v>2</v>
      </c>
      <c r="K4" s="8" t="s">
        <v>3</v>
      </c>
      <c r="L4" s="8" t="s">
        <v>4</v>
      </c>
      <c r="M4" s="8" t="s">
        <v>5</v>
      </c>
      <c r="N4" s="19" t="s">
        <v>6</v>
      </c>
      <c r="P4" s="8" t="s">
        <v>1</v>
      </c>
      <c r="Q4" s="8" t="s">
        <v>2</v>
      </c>
      <c r="R4" s="8" t="s">
        <v>3</v>
      </c>
      <c r="S4" s="8" t="s">
        <v>4</v>
      </c>
      <c r="T4" s="8" t="s">
        <v>5</v>
      </c>
      <c r="U4" s="19" t="s">
        <v>6</v>
      </c>
      <c r="W4" s="8" t="s">
        <v>1</v>
      </c>
      <c r="X4" s="8" t="s">
        <v>2</v>
      </c>
      <c r="Y4" s="8" t="s">
        <v>3</v>
      </c>
      <c r="Z4" s="8" t="s">
        <v>4</v>
      </c>
      <c r="AA4" s="8" t="s">
        <v>5</v>
      </c>
      <c r="AB4" s="19" t="s">
        <v>6</v>
      </c>
      <c r="AD4" s="8" t="s">
        <v>1</v>
      </c>
      <c r="AE4" s="8" t="s">
        <v>2</v>
      </c>
      <c r="AF4" s="8" t="s">
        <v>3</v>
      </c>
      <c r="AG4" s="8" t="s">
        <v>4</v>
      </c>
      <c r="AH4" s="8" t="s">
        <v>5</v>
      </c>
      <c r="AI4" s="19" t="s">
        <v>6</v>
      </c>
      <c r="AK4" s="8" t="s">
        <v>1</v>
      </c>
      <c r="AL4" s="8" t="s">
        <v>2</v>
      </c>
      <c r="AM4" s="8" t="s">
        <v>3</v>
      </c>
      <c r="AN4" s="8" t="s">
        <v>4</v>
      </c>
      <c r="AO4" s="8" t="s">
        <v>5</v>
      </c>
      <c r="AP4" s="19" t="s">
        <v>6</v>
      </c>
      <c r="AR4" s="8" t="s">
        <v>1</v>
      </c>
      <c r="AS4" s="8" t="s">
        <v>2</v>
      </c>
      <c r="AT4" s="8" t="s">
        <v>3</v>
      </c>
      <c r="AU4" s="8" t="s">
        <v>4</v>
      </c>
      <c r="AV4" s="8" t="s">
        <v>5</v>
      </c>
      <c r="AW4" s="19" t="s">
        <v>6</v>
      </c>
      <c r="AY4" s="8" t="s">
        <v>1</v>
      </c>
      <c r="AZ4" s="8" t="s">
        <v>2</v>
      </c>
      <c r="BA4" s="8" t="s">
        <v>203</v>
      </c>
      <c r="BB4" s="8" t="s">
        <v>4</v>
      </c>
      <c r="BC4" s="8" t="s">
        <v>5</v>
      </c>
      <c r="BD4" s="19" t="s">
        <v>6</v>
      </c>
      <c r="BF4" s="8" t="s">
        <v>1</v>
      </c>
      <c r="BG4" s="8" t="s">
        <v>2</v>
      </c>
      <c r="BH4" s="8" t="s">
        <v>3</v>
      </c>
      <c r="BI4" s="8" t="s">
        <v>4</v>
      </c>
      <c r="BJ4" s="8" t="s">
        <v>5</v>
      </c>
      <c r="BK4" s="19" t="s">
        <v>6</v>
      </c>
      <c r="BM4" s="8" t="s">
        <v>1</v>
      </c>
      <c r="BN4" s="8" t="s">
        <v>2</v>
      </c>
      <c r="BO4" s="8" t="s">
        <v>3</v>
      </c>
      <c r="BP4" s="8" t="s">
        <v>4</v>
      </c>
      <c r="BQ4" s="8" t="s">
        <v>5</v>
      </c>
      <c r="BR4" s="19" t="s">
        <v>6</v>
      </c>
      <c r="BT4" s="8" t="s">
        <v>1</v>
      </c>
      <c r="BU4" s="8" t="s">
        <v>2</v>
      </c>
      <c r="BV4" s="8" t="s">
        <v>3</v>
      </c>
      <c r="BW4" s="8" t="s">
        <v>4</v>
      </c>
      <c r="BX4" s="8" t="s">
        <v>5</v>
      </c>
      <c r="BY4" s="19" t="s">
        <v>6</v>
      </c>
      <c r="CA4" s="8" t="s">
        <v>1</v>
      </c>
      <c r="CB4" s="8" t="s">
        <v>2</v>
      </c>
      <c r="CC4" s="8" t="s">
        <v>3</v>
      </c>
      <c r="CD4" s="8" t="s">
        <v>4</v>
      </c>
      <c r="CE4" s="8" t="s">
        <v>5</v>
      </c>
      <c r="CF4" s="19" t="s">
        <v>6</v>
      </c>
    </row>
    <row r="5" spans="1:84" s="14" customFormat="1" ht="15.75" customHeight="1">
      <c r="A5" s="22" t="s">
        <v>7</v>
      </c>
      <c r="B5" s="40">
        <v>41658</v>
      </c>
      <c r="C5" s="10" t="s">
        <v>194</v>
      </c>
      <c r="D5" s="11" t="s">
        <v>195</v>
      </c>
      <c r="E5" s="12"/>
      <c r="F5" s="12">
        <v>3000</v>
      </c>
      <c r="G5" s="20" t="s">
        <v>7</v>
      </c>
      <c r="H5" s="13"/>
      <c r="I5" s="40">
        <v>41689</v>
      </c>
      <c r="J5" s="10" t="s">
        <v>194</v>
      </c>
      <c r="K5" s="11" t="s">
        <v>195</v>
      </c>
      <c r="L5" s="12"/>
      <c r="M5" s="12">
        <v>10000</v>
      </c>
      <c r="N5" s="20" t="s">
        <v>7</v>
      </c>
      <c r="O5" s="13"/>
      <c r="P5" s="10"/>
      <c r="Q5" s="10"/>
      <c r="R5" s="11"/>
      <c r="S5" s="12"/>
      <c r="T5" s="12"/>
      <c r="U5" s="20"/>
      <c r="V5" s="13"/>
      <c r="W5" s="10"/>
      <c r="X5" s="10"/>
      <c r="Y5" s="11"/>
      <c r="Z5" s="12"/>
      <c r="AA5" s="12"/>
      <c r="AB5" s="20"/>
      <c r="AC5" s="13"/>
      <c r="AD5" s="10"/>
      <c r="AE5" s="10"/>
      <c r="AF5" s="11"/>
      <c r="AG5" s="12"/>
      <c r="AH5" s="12"/>
      <c r="AI5" s="20"/>
      <c r="AJ5" s="13"/>
      <c r="AK5" s="10"/>
      <c r="AL5" s="10"/>
      <c r="AM5" s="11"/>
      <c r="AN5" s="12"/>
      <c r="AO5" s="12"/>
      <c r="AP5" s="20"/>
      <c r="AQ5" s="13"/>
      <c r="AR5" s="10"/>
      <c r="AS5" s="10"/>
      <c r="AT5" s="11"/>
      <c r="AU5" s="12"/>
      <c r="AV5" s="12"/>
      <c r="AW5" s="20"/>
      <c r="AX5" s="13"/>
      <c r="AY5" s="10"/>
      <c r="AZ5" s="10"/>
      <c r="BA5" s="11"/>
      <c r="BB5" s="12"/>
      <c r="BC5" s="12"/>
      <c r="BD5" s="20"/>
      <c r="BE5" s="13"/>
      <c r="BF5" s="10"/>
      <c r="BG5" s="10"/>
      <c r="BH5" s="11"/>
      <c r="BI5" s="12"/>
      <c r="BJ5" s="12"/>
      <c r="BK5" s="20"/>
      <c r="BL5" s="13"/>
      <c r="BM5" s="10"/>
      <c r="BN5" s="10"/>
      <c r="BO5" s="11"/>
      <c r="BP5" s="12"/>
      <c r="BQ5" s="12"/>
      <c r="BR5" s="20"/>
      <c r="BS5" s="13"/>
      <c r="BT5" s="10"/>
      <c r="BU5" s="10"/>
      <c r="BV5" s="11"/>
      <c r="BW5" s="12"/>
      <c r="BX5" s="12"/>
      <c r="BY5" s="20"/>
      <c r="BZ5" s="13"/>
      <c r="CA5" s="10"/>
      <c r="CB5" s="10"/>
      <c r="CC5" s="11"/>
      <c r="CD5" s="12"/>
      <c r="CE5" s="12"/>
      <c r="CF5" s="20"/>
    </row>
    <row r="6" spans="1:84" s="14" customFormat="1" ht="15.75" customHeight="1">
      <c r="A6" s="22" t="s">
        <v>8</v>
      </c>
      <c r="B6" s="41">
        <v>41658</v>
      </c>
      <c r="C6" s="15" t="s">
        <v>196</v>
      </c>
      <c r="D6" s="11" t="s">
        <v>197</v>
      </c>
      <c r="E6" s="12"/>
      <c r="F6" s="12">
        <v>2000</v>
      </c>
      <c r="G6" s="20" t="s">
        <v>7</v>
      </c>
      <c r="H6" s="13"/>
      <c r="I6" s="40">
        <v>41690</v>
      </c>
      <c r="J6" s="15" t="s">
        <v>196</v>
      </c>
      <c r="K6" s="11" t="s">
        <v>197</v>
      </c>
      <c r="L6" s="12"/>
      <c r="M6" s="12">
        <v>11000</v>
      </c>
      <c r="N6" s="20" t="s">
        <v>7</v>
      </c>
      <c r="O6" s="13"/>
      <c r="P6" s="15"/>
      <c r="Q6" s="15"/>
      <c r="R6" s="11"/>
      <c r="S6" s="12"/>
      <c r="T6" s="12"/>
      <c r="U6" s="20"/>
      <c r="V6" s="13"/>
      <c r="W6" s="15"/>
      <c r="X6" s="15"/>
      <c r="Y6" s="11"/>
      <c r="Z6" s="12"/>
      <c r="AA6" s="12"/>
      <c r="AB6" s="20"/>
      <c r="AC6" s="13"/>
      <c r="AD6" s="15"/>
      <c r="AE6" s="15"/>
      <c r="AF6" s="11"/>
      <c r="AG6" s="12"/>
      <c r="AH6" s="12"/>
      <c r="AI6" s="20"/>
      <c r="AJ6" s="13"/>
      <c r="AK6" s="15"/>
      <c r="AL6" s="15"/>
      <c r="AM6" s="11"/>
      <c r="AN6" s="12"/>
      <c r="AO6" s="12"/>
      <c r="AP6" s="20"/>
      <c r="AQ6" s="13"/>
      <c r="AR6" s="15"/>
      <c r="AS6" s="15"/>
      <c r="AT6" s="11"/>
      <c r="AU6" s="12"/>
      <c r="AV6" s="12"/>
      <c r="AW6" s="20"/>
      <c r="AX6" s="13"/>
      <c r="AY6" s="15"/>
      <c r="AZ6" s="15"/>
      <c r="BA6" s="11"/>
      <c r="BB6" s="12"/>
      <c r="BC6" s="12"/>
      <c r="BD6" s="20"/>
      <c r="BE6" s="13"/>
      <c r="BF6" s="15"/>
      <c r="BG6" s="15"/>
      <c r="BH6" s="11"/>
      <c r="BI6" s="12"/>
      <c r="BJ6" s="12"/>
      <c r="BK6" s="20"/>
      <c r="BL6" s="13"/>
      <c r="BM6" s="15"/>
      <c r="BN6" s="15"/>
      <c r="BO6" s="11"/>
      <c r="BP6" s="12"/>
      <c r="BQ6" s="12"/>
      <c r="BR6" s="20"/>
      <c r="BS6" s="13"/>
      <c r="BT6" s="15"/>
      <c r="BU6" s="15"/>
      <c r="BV6" s="11"/>
      <c r="BW6" s="12"/>
      <c r="BX6" s="12"/>
      <c r="BY6" s="20"/>
      <c r="BZ6" s="13"/>
      <c r="CA6" s="15"/>
      <c r="CB6" s="15"/>
      <c r="CC6" s="11"/>
      <c r="CD6" s="12"/>
      <c r="CE6" s="12"/>
      <c r="CF6" s="20"/>
    </row>
    <row r="7" spans="1:84" s="14" customFormat="1" ht="15.75" customHeight="1">
      <c r="A7" s="22" t="s">
        <v>12</v>
      </c>
      <c r="B7" s="41">
        <v>41659</v>
      </c>
      <c r="C7" s="15" t="s">
        <v>198</v>
      </c>
      <c r="D7" s="11" t="s">
        <v>199</v>
      </c>
      <c r="E7" s="12"/>
      <c r="F7" s="12">
        <v>2500</v>
      </c>
      <c r="G7" s="20" t="s">
        <v>8</v>
      </c>
      <c r="H7" s="13"/>
      <c r="I7" s="40">
        <v>41691</v>
      </c>
      <c r="J7" s="15" t="s">
        <v>198</v>
      </c>
      <c r="K7" s="11" t="s">
        <v>199</v>
      </c>
      <c r="L7" s="12"/>
      <c r="M7" s="12">
        <v>5000</v>
      </c>
      <c r="N7" s="20" t="s">
        <v>8</v>
      </c>
      <c r="O7" s="13"/>
      <c r="P7" s="15"/>
      <c r="Q7" s="15"/>
      <c r="R7" s="11"/>
      <c r="S7" s="12"/>
      <c r="T7" s="12"/>
      <c r="U7" s="20"/>
      <c r="V7" s="13"/>
      <c r="W7" s="15"/>
      <c r="X7" s="15"/>
      <c r="Y7" s="11"/>
      <c r="Z7" s="12"/>
      <c r="AA7" s="12"/>
      <c r="AB7" s="20"/>
      <c r="AC7" s="13"/>
      <c r="AD7" s="15"/>
      <c r="AE7" s="15"/>
      <c r="AF7" s="11"/>
      <c r="AG7" s="12"/>
      <c r="AH7" s="12"/>
      <c r="AI7" s="20"/>
      <c r="AJ7" s="13"/>
      <c r="AK7" s="15"/>
      <c r="AL7" s="15"/>
      <c r="AM7" s="11"/>
      <c r="AN7" s="12"/>
      <c r="AO7" s="12"/>
      <c r="AP7" s="20"/>
      <c r="AQ7" s="13"/>
      <c r="AR7" s="15"/>
      <c r="AS7" s="15"/>
      <c r="AT7" s="11"/>
      <c r="AU7" s="12"/>
      <c r="AV7" s="12"/>
      <c r="AW7" s="20"/>
      <c r="AX7" s="13"/>
      <c r="AY7" s="15"/>
      <c r="AZ7" s="15"/>
      <c r="BA7" s="11"/>
      <c r="BB7" s="12"/>
      <c r="BC7" s="12"/>
      <c r="BD7" s="20"/>
      <c r="BE7" s="13"/>
      <c r="BF7" s="15"/>
      <c r="BG7" s="15"/>
      <c r="BH7" s="11"/>
      <c r="BI7" s="12"/>
      <c r="BJ7" s="12"/>
      <c r="BK7" s="20"/>
      <c r="BL7" s="13"/>
      <c r="BM7" s="15"/>
      <c r="BN7" s="15"/>
      <c r="BO7" s="11"/>
      <c r="BP7" s="12"/>
      <c r="BQ7" s="12"/>
      <c r="BR7" s="20"/>
      <c r="BS7" s="13"/>
      <c r="BT7" s="15"/>
      <c r="BU7" s="15"/>
      <c r="BV7" s="11"/>
      <c r="BW7" s="12"/>
      <c r="BX7" s="12"/>
      <c r="BY7" s="20"/>
      <c r="BZ7" s="13"/>
      <c r="CA7" s="15"/>
      <c r="CB7" s="15"/>
      <c r="CC7" s="11"/>
      <c r="CD7" s="12"/>
      <c r="CE7" s="12"/>
      <c r="CF7" s="20"/>
    </row>
    <row r="8" spans="1:84" s="14" customFormat="1" ht="15.75" customHeight="1">
      <c r="A8" s="22" t="s">
        <v>9</v>
      </c>
      <c r="B8" s="41">
        <v>41659</v>
      </c>
      <c r="C8" s="15" t="s">
        <v>198</v>
      </c>
      <c r="D8" s="11" t="s">
        <v>200</v>
      </c>
      <c r="E8" s="12"/>
      <c r="F8" s="12">
        <v>500</v>
      </c>
      <c r="G8" s="20" t="s">
        <v>8</v>
      </c>
      <c r="H8" s="13"/>
      <c r="I8" s="40">
        <v>41692</v>
      </c>
      <c r="J8" s="15" t="s">
        <v>198</v>
      </c>
      <c r="K8" s="11" t="s">
        <v>200</v>
      </c>
      <c r="L8" s="12"/>
      <c r="M8" s="12">
        <v>500</v>
      </c>
      <c r="N8" s="20" t="s">
        <v>8</v>
      </c>
      <c r="O8" s="13"/>
      <c r="P8" s="15"/>
      <c r="Q8" s="15"/>
      <c r="R8" s="11"/>
      <c r="S8" s="12"/>
      <c r="T8" s="12"/>
      <c r="U8" s="20"/>
      <c r="V8" s="13"/>
      <c r="W8" s="15"/>
      <c r="X8" s="15"/>
      <c r="Y8" s="11"/>
      <c r="Z8" s="12"/>
      <c r="AA8" s="12"/>
      <c r="AB8" s="20"/>
      <c r="AC8" s="13"/>
      <c r="AD8" s="15"/>
      <c r="AE8" s="15"/>
      <c r="AF8" s="11"/>
      <c r="AG8" s="12"/>
      <c r="AH8" s="12"/>
      <c r="AI8" s="20"/>
      <c r="AJ8" s="13"/>
      <c r="AK8" s="15"/>
      <c r="AL8" s="15"/>
      <c r="AM8" s="11"/>
      <c r="AN8" s="12"/>
      <c r="AO8" s="12"/>
      <c r="AP8" s="20"/>
      <c r="AQ8" s="13"/>
      <c r="AR8" s="15"/>
      <c r="AS8" s="15"/>
      <c r="AT8" s="11"/>
      <c r="AU8" s="12"/>
      <c r="AV8" s="12"/>
      <c r="AW8" s="20"/>
      <c r="AX8" s="13"/>
      <c r="AY8" s="15"/>
      <c r="AZ8" s="15"/>
      <c r="BA8" s="11"/>
      <c r="BB8" s="12"/>
      <c r="BC8" s="12"/>
      <c r="BD8" s="20"/>
      <c r="BE8" s="13"/>
      <c r="BF8" s="15"/>
      <c r="BG8" s="15"/>
      <c r="BH8" s="11"/>
      <c r="BI8" s="12"/>
      <c r="BJ8" s="12"/>
      <c r="BK8" s="20"/>
      <c r="BL8" s="13"/>
      <c r="BM8" s="15"/>
      <c r="BN8" s="15"/>
      <c r="BO8" s="11"/>
      <c r="BP8" s="12"/>
      <c r="BQ8" s="12"/>
      <c r="BR8" s="20"/>
      <c r="BS8" s="13"/>
      <c r="BT8" s="15"/>
      <c r="BU8" s="15"/>
      <c r="BV8" s="11"/>
      <c r="BW8" s="12"/>
      <c r="BX8" s="12"/>
      <c r="BY8" s="20"/>
      <c r="BZ8" s="13"/>
      <c r="CA8" s="15"/>
      <c r="CB8" s="15"/>
      <c r="CC8" s="11"/>
      <c r="CD8" s="12"/>
      <c r="CE8" s="12"/>
      <c r="CF8" s="20"/>
    </row>
    <row r="9" spans="1:84" s="14" customFormat="1" ht="15.75" customHeight="1">
      <c r="A9" s="21"/>
      <c r="B9" s="41">
        <v>41659</v>
      </c>
      <c r="C9" s="15" t="s">
        <v>198</v>
      </c>
      <c r="D9" s="11" t="s">
        <v>201</v>
      </c>
      <c r="E9" s="12"/>
      <c r="F9" s="12">
        <v>200</v>
      </c>
      <c r="G9" s="20" t="s">
        <v>12</v>
      </c>
      <c r="H9" s="13"/>
      <c r="I9" s="40">
        <v>41693</v>
      </c>
      <c r="J9" s="15" t="s">
        <v>198</v>
      </c>
      <c r="K9" s="11" t="s">
        <v>201</v>
      </c>
      <c r="L9" s="12"/>
      <c r="M9" s="12">
        <v>200</v>
      </c>
      <c r="N9" s="20" t="s">
        <v>12</v>
      </c>
      <c r="O9" s="13"/>
      <c r="P9" s="15"/>
      <c r="Q9" s="15"/>
      <c r="R9" s="11"/>
      <c r="S9" s="12"/>
      <c r="T9" s="12"/>
      <c r="U9" s="20"/>
      <c r="V9" s="13"/>
      <c r="W9" s="15"/>
      <c r="X9" s="15"/>
      <c r="Y9" s="11"/>
      <c r="Z9" s="12"/>
      <c r="AA9" s="12"/>
      <c r="AB9" s="20"/>
      <c r="AC9" s="13"/>
      <c r="AD9" s="15"/>
      <c r="AE9" s="15"/>
      <c r="AF9" s="11"/>
      <c r="AG9" s="12"/>
      <c r="AH9" s="12"/>
      <c r="AI9" s="20"/>
      <c r="AJ9" s="13"/>
      <c r="AK9" s="15"/>
      <c r="AL9" s="15"/>
      <c r="AM9" s="11"/>
      <c r="AN9" s="12"/>
      <c r="AO9" s="12"/>
      <c r="AP9" s="20"/>
      <c r="AQ9" s="13"/>
      <c r="AR9" s="15"/>
      <c r="AS9" s="15"/>
      <c r="AT9" s="11"/>
      <c r="AU9" s="12"/>
      <c r="AV9" s="12"/>
      <c r="AW9" s="20"/>
      <c r="AX9" s="13"/>
      <c r="AY9" s="15"/>
      <c r="AZ9" s="15"/>
      <c r="BA9" s="11"/>
      <c r="BB9" s="12"/>
      <c r="BC9" s="12"/>
      <c r="BD9" s="20"/>
      <c r="BE9" s="13"/>
      <c r="BF9" s="15"/>
      <c r="BG9" s="15"/>
      <c r="BH9" s="11"/>
      <c r="BI9" s="12"/>
      <c r="BJ9" s="12"/>
      <c r="BK9" s="20"/>
      <c r="BL9" s="13"/>
      <c r="BM9" s="15"/>
      <c r="BN9" s="15"/>
      <c r="BO9" s="11"/>
      <c r="BP9" s="12"/>
      <c r="BQ9" s="12"/>
      <c r="BR9" s="20"/>
      <c r="BS9" s="13"/>
      <c r="BT9" s="15"/>
      <c r="BU9" s="15"/>
      <c r="BV9" s="11"/>
      <c r="BW9" s="12"/>
      <c r="BX9" s="12"/>
      <c r="BY9" s="20"/>
      <c r="BZ9" s="13"/>
      <c r="CA9" s="15"/>
      <c r="CB9" s="15"/>
      <c r="CC9" s="11"/>
      <c r="CD9" s="12"/>
      <c r="CE9" s="12"/>
      <c r="CF9" s="20"/>
    </row>
    <row r="10" spans="1:84" s="14" customFormat="1" ht="15.75" customHeight="1">
      <c r="A10" s="21"/>
      <c r="B10" s="41">
        <v>41660</v>
      </c>
      <c r="C10" s="15" t="s">
        <v>198</v>
      </c>
      <c r="D10" s="11" t="s">
        <v>201</v>
      </c>
      <c r="E10" s="12"/>
      <c r="F10" s="12">
        <v>200</v>
      </c>
      <c r="G10" s="20" t="s">
        <v>12</v>
      </c>
      <c r="H10" s="13"/>
      <c r="I10" s="40">
        <v>41694</v>
      </c>
      <c r="J10" s="15" t="s">
        <v>198</v>
      </c>
      <c r="K10" s="11" t="s">
        <v>201</v>
      </c>
      <c r="L10" s="12"/>
      <c r="M10" s="12">
        <v>200</v>
      </c>
      <c r="N10" s="20" t="s">
        <v>12</v>
      </c>
      <c r="O10" s="13"/>
      <c r="P10" s="15"/>
      <c r="Q10" s="15"/>
      <c r="R10" s="11"/>
      <c r="S10" s="12"/>
      <c r="T10" s="12"/>
      <c r="U10" s="20"/>
      <c r="V10" s="13"/>
      <c r="W10" s="15"/>
      <c r="X10" s="15"/>
      <c r="Y10" s="11"/>
      <c r="Z10" s="12"/>
      <c r="AA10" s="12"/>
      <c r="AB10" s="20"/>
      <c r="AC10" s="13"/>
      <c r="AD10" s="15"/>
      <c r="AE10" s="15"/>
      <c r="AF10" s="11"/>
      <c r="AG10" s="12"/>
      <c r="AH10" s="12"/>
      <c r="AI10" s="20"/>
      <c r="AJ10" s="13"/>
      <c r="AK10" s="15"/>
      <c r="AL10" s="15"/>
      <c r="AM10" s="11"/>
      <c r="AN10" s="12"/>
      <c r="AO10" s="12"/>
      <c r="AP10" s="20"/>
      <c r="AQ10" s="13"/>
      <c r="AR10" s="15"/>
      <c r="AS10" s="15"/>
      <c r="AT10" s="11"/>
      <c r="AU10" s="12"/>
      <c r="AV10" s="12"/>
      <c r="AW10" s="20"/>
      <c r="AX10" s="13"/>
      <c r="AY10" s="15"/>
      <c r="AZ10" s="15"/>
      <c r="BA10" s="11"/>
      <c r="BB10" s="12"/>
      <c r="BC10" s="12"/>
      <c r="BD10" s="20"/>
      <c r="BE10" s="13"/>
      <c r="BF10" s="15"/>
      <c r="BG10" s="15"/>
      <c r="BH10" s="11"/>
      <c r="BI10" s="12"/>
      <c r="BJ10" s="12"/>
      <c r="BK10" s="20"/>
      <c r="BL10" s="13"/>
      <c r="BM10" s="15"/>
      <c r="BN10" s="15"/>
      <c r="BO10" s="11"/>
      <c r="BP10" s="12"/>
      <c r="BQ10" s="12"/>
      <c r="BR10" s="20"/>
      <c r="BS10" s="13"/>
      <c r="BT10" s="15"/>
      <c r="BU10" s="15"/>
      <c r="BV10" s="11"/>
      <c r="BW10" s="12"/>
      <c r="BX10" s="12"/>
      <c r="BY10" s="20"/>
      <c r="BZ10" s="13"/>
      <c r="CA10" s="15"/>
      <c r="CB10" s="15"/>
      <c r="CC10" s="11"/>
      <c r="CD10" s="12"/>
      <c r="CE10" s="12"/>
      <c r="CF10" s="20"/>
    </row>
    <row r="11" spans="1:84" s="14" customFormat="1" ht="15.75" customHeight="1">
      <c r="A11" s="21"/>
      <c r="B11" s="41">
        <v>41660</v>
      </c>
      <c r="C11" s="15" t="s">
        <v>202</v>
      </c>
      <c r="D11" s="11" t="s">
        <v>50</v>
      </c>
      <c r="E11" s="12">
        <v>7000</v>
      </c>
      <c r="F11" s="12"/>
      <c r="G11" s="20" t="s">
        <v>7</v>
      </c>
      <c r="H11" s="13"/>
      <c r="I11" s="40">
        <v>41695</v>
      </c>
      <c r="J11" s="15" t="s">
        <v>202</v>
      </c>
      <c r="K11" s="11" t="s">
        <v>50</v>
      </c>
      <c r="L11" s="12">
        <v>7000</v>
      </c>
      <c r="M11" s="12"/>
      <c r="N11" s="20" t="s">
        <v>7</v>
      </c>
      <c r="O11" s="13"/>
      <c r="P11" s="15"/>
      <c r="Q11" s="15"/>
      <c r="R11" s="11"/>
      <c r="S11" s="12"/>
      <c r="T11" s="12"/>
      <c r="U11" s="20"/>
      <c r="V11" s="13"/>
      <c r="W11" s="15"/>
      <c r="X11" s="15"/>
      <c r="Y11" s="11"/>
      <c r="Z11" s="12"/>
      <c r="AA11" s="12"/>
      <c r="AB11" s="20"/>
      <c r="AC11" s="13"/>
      <c r="AD11" s="15"/>
      <c r="AE11" s="15"/>
      <c r="AF11" s="11"/>
      <c r="AG11" s="12"/>
      <c r="AH11" s="12"/>
      <c r="AI11" s="20"/>
      <c r="AJ11" s="13"/>
      <c r="AK11" s="15"/>
      <c r="AL11" s="15"/>
      <c r="AM11" s="11"/>
      <c r="AN11" s="12"/>
      <c r="AO11" s="12"/>
      <c r="AP11" s="20"/>
      <c r="AQ11" s="13"/>
      <c r="AR11" s="15"/>
      <c r="AS11" s="15"/>
      <c r="AT11" s="11"/>
      <c r="AU11" s="12"/>
      <c r="AV11" s="12"/>
      <c r="AW11" s="20"/>
      <c r="AX11" s="13"/>
      <c r="AY11" s="15"/>
      <c r="AZ11" s="15"/>
      <c r="BA11" s="11"/>
      <c r="BB11" s="12"/>
      <c r="BC11" s="12"/>
      <c r="BD11" s="20"/>
      <c r="BE11" s="13"/>
      <c r="BF11" s="15"/>
      <c r="BG11" s="15"/>
      <c r="BH11" s="11"/>
      <c r="BI11" s="12"/>
      <c r="BJ11" s="12"/>
      <c r="BK11" s="20"/>
      <c r="BL11" s="13"/>
      <c r="BM11" s="15"/>
      <c r="BN11" s="15"/>
      <c r="BO11" s="11"/>
      <c r="BP11" s="12"/>
      <c r="BQ11" s="12"/>
      <c r="BR11" s="20"/>
      <c r="BS11" s="13"/>
      <c r="BT11" s="15"/>
      <c r="BU11" s="15"/>
      <c r="BV11" s="11"/>
      <c r="BW11" s="12"/>
      <c r="BX11" s="12"/>
      <c r="BY11" s="20"/>
      <c r="BZ11" s="13"/>
      <c r="CA11" s="15"/>
      <c r="CB11" s="15"/>
      <c r="CC11" s="11"/>
      <c r="CD11" s="12"/>
      <c r="CE11" s="12"/>
      <c r="CF11" s="20"/>
    </row>
    <row r="12" spans="1:84" s="14" customFormat="1" ht="15.75" customHeight="1">
      <c r="A12" s="21"/>
      <c r="B12" s="41">
        <v>41661</v>
      </c>
      <c r="C12" s="15" t="s">
        <v>202</v>
      </c>
      <c r="D12" s="11" t="s">
        <v>53</v>
      </c>
      <c r="E12" s="12">
        <v>8000</v>
      </c>
      <c r="F12" s="12"/>
      <c r="G12" s="20" t="s">
        <v>7</v>
      </c>
      <c r="H12" s="13"/>
      <c r="I12" s="40">
        <v>41696</v>
      </c>
      <c r="J12" s="15" t="s">
        <v>202</v>
      </c>
      <c r="K12" s="11" t="s">
        <v>53</v>
      </c>
      <c r="L12" s="12">
        <v>8000</v>
      </c>
      <c r="M12" s="12"/>
      <c r="N12" s="20" t="s">
        <v>7</v>
      </c>
      <c r="O12" s="13"/>
      <c r="P12" s="15"/>
      <c r="Q12" s="15"/>
      <c r="R12" s="11"/>
      <c r="S12" s="12"/>
      <c r="T12" s="12"/>
      <c r="U12" s="20"/>
      <c r="V12" s="13"/>
      <c r="W12" s="15"/>
      <c r="X12" s="15"/>
      <c r="Y12" s="11"/>
      <c r="Z12" s="12"/>
      <c r="AA12" s="12"/>
      <c r="AB12" s="20"/>
      <c r="AC12" s="13"/>
      <c r="AD12" s="15"/>
      <c r="AE12" s="15"/>
      <c r="AF12" s="11"/>
      <c r="AG12" s="12"/>
      <c r="AH12" s="12"/>
      <c r="AI12" s="20"/>
      <c r="AJ12" s="13"/>
      <c r="AK12" s="15"/>
      <c r="AL12" s="15"/>
      <c r="AM12" s="11"/>
      <c r="AN12" s="12"/>
      <c r="AO12" s="12"/>
      <c r="AP12" s="20"/>
      <c r="AQ12" s="13"/>
      <c r="AR12" s="15"/>
      <c r="AS12" s="15"/>
      <c r="AT12" s="11"/>
      <c r="AU12" s="12"/>
      <c r="AV12" s="12"/>
      <c r="AW12" s="20"/>
      <c r="AX12" s="13"/>
      <c r="AY12" s="15"/>
      <c r="AZ12" s="15"/>
      <c r="BA12" s="11"/>
      <c r="BB12" s="12"/>
      <c r="BC12" s="12"/>
      <c r="BD12" s="20"/>
      <c r="BE12" s="13"/>
      <c r="BF12" s="15"/>
      <c r="BG12" s="15"/>
      <c r="BH12" s="11"/>
      <c r="BI12" s="12"/>
      <c r="BJ12" s="12"/>
      <c r="BK12" s="20"/>
      <c r="BL12" s="13"/>
      <c r="BM12" s="15"/>
      <c r="BN12" s="15"/>
      <c r="BO12" s="11"/>
      <c r="BP12" s="12"/>
      <c r="BQ12" s="12"/>
      <c r="BR12" s="20"/>
      <c r="BS12" s="13"/>
      <c r="BT12" s="15"/>
      <c r="BU12" s="15"/>
      <c r="BV12" s="11"/>
      <c r="BW12" s="12"/>
      <c r="BX12" s="12"/>
      <c r="BY12" s="20"/>
      <c r="BZ12" s="13"/>
      <c r="CA12" s="15"/>
      <c r="CB12" s="15"/>
      <c r="CC12" s="11"/>
      <c r="CD12" s="12"/>
      <c r="CE12" s="12"/>
      <c r="CF12" s="20"/>
    </row>
    <row r="13" spans="1:84" s="14" customFormat="1" ht="15.75" customHeight="1">
      <c r="A13" s="9"/>
      <c r="B13" s="41">
        <v>41662</v>
      </c>
      <c r="C13" s="15" t="s">
        <v>202</v>
      </c>
      <c r="D13" s="11" t="s">
        <v>30</v>
      </c>
      <c r="E13" s="12">
        <v>11000</v>
      </c>
      <c r="F13" s="12"/>
      <c r="G13" s="20" t="s">
        <v>7</v>
      </c>
      <c r="H13" s="13"/>
      <c r="I13" s="40">
        <v>41697</v>
      </c>
      <c r="J13" s="15" t="s">
        <v>202</v>
      </c>
      <c r="K13" s="11" t="s">
        <v>30</v>
      </c>
      <c r="L13" s="12">
        <v>11000</v>
      </c>
      <c r="M13" s="12"/>
      <c r="N13" s="20" t="s">
        <v>7</v>
      </c>
      <c r="O13" s="13"/>
      <c r="P13" s="15"/>
      <c r="Q13" s="15"/>
      <c r="R13" s="11"/>
      <c r="S13" s="12"/>
      <c r="T13" s="12"/>
      <c r="U13" s="20"/>
      <c r="V13" s="13"/>
      <c r="W13" s="15"/>
      <c r="X13" s="15"/>
      <c r="Y13" s="11"/>
      <c r="Z13" s="12"/>
      <c r="AA13" s="12"/>
      <c r="AB13" s="20"/>
      <c r="AC13" s="13"/>
      <c r="AD13" s="15"/>
      <c r="AE13" s="15"/>
      <c r="AF13" s="11"/>
      <c r="AG13" s="12"/>
      <c r="AH13" s="12"/>
      <c r="AI13" s="20"/>
      <c r="AJ13" s="13"/>
      <c r="AK13" s="15"/>
      <c r="AL13" s="15"/>
      <c r="AM13" s="11"/>
      <c r="AN13" s="12"/>
      <c r="AO13" s="12"/>
      <c r="AP13" s="20"/>
      <c r="AQ13" s="13"/>
      <c r="AR13" s="15"/>
      <c r="AS13" s="15"/>
      <c r="AT13" s="11"/>
      <c r="AU13" s="12"/>
      <c r="AV13" s="12"/>
      <c r="AW13" s="20"/>
      <c r="AX13" s="13"/>
      <c r="AY13" s="15"/>
      <c r="AZ13" s="15"/>
      <c r="BA13" s="11"/>
      <c r="BB13" s="12"/>
      <c r="BC13" s="12"/>
      <c r="BD13" s="20"/>
      <c r="BE13" s="13"/>
      <c r="BF13" s="15"/>
      <c r="BG13" s="15"/>
      <c r="BH13" s="11"/>
      <c r="BI13" s="12"/>
      <c r="BJ13" s="12"/>
      <c r="BK13" s="20"/>
      <c r="BL13" s="13"/>
      <c r="BM13" s="15"/>
      <c r="BN13" s="15"/>
      <c r="BO13" s="11"/>
      <c r="BP13" s="12"/>
      <c r="BQ13" s="12"/>
      <c r="BR13" s="20"/>
      <c r="BS13" s="13"/>
      <c r="BT13" s="15"/>
      <c r="BU13" s="15"/>
      <c r="BV13" s="11"/>
      <c r="BW13" s="12"/>
      <c r="BX13" s="12"/>
      <c r="BY13" s="20"/>
      <c r="BZ13" s="13"/>
      <c r="CA13" s="15"/>
      <c r="CB13" s="15"/>
      <c r="CC13" s="11"/>
      <c r="CD13" s="12"/>
      <c r="CE13" s="12"/>
      <c r="CF13" s="20"/>
    </row>
    <row r="14" spans="1:84" s="14" customFormat="1" ht="15.75" customHeight="1">
      <c r="A14" s="9"/>
      <c r="B14" s="41">
        <v>41663</v>
      </c>
      <c r="C14" s="15" t="s">
        <v>202</v>
      </c>
      <c r="D14" s="11" t="s">
        <v>31</v>
      </c>
      <c r="E14" s="12">
        <v>10000</v>
      </c>
      <c r="F14" s="12"/>
      <c r="G14" s="20" t="s">
        <v>7</v>
      </c>
      <c r="H14" s="13"/>
      <c r="I14" s="40">
        <v>41698</v>
      </c>
      <c r="J14" s="15" t="s">
        <v>202</v>
      </c>
      <c r="K14" s="11" t="s">
        <v>31</v>
      </c>
      <c r="L14" s="12">
        <v>10000</v>
      </c>
      <c r="M14" s="12"/>
      <c r="N14" s="20" t="s">
        <v>7</v>
      </c>
      <c r="O14" s="13"/>
      <c r="P14" s="15"/>
      <c r="Q14" s="15"/>
      <c r="R14" s="11"/>
      <c r="S14" s="12"/>
      <c r="T14" s="12"/>
      <c r="U14" s="20"/>
      <c r="V14" s="13"/>
      <c r="W14" s="15"/>
      <c r="X14" s="15"/>
      <c r="Y14" s="11"/>
      <c r="Z14" s="12"/>
      <c r="AA14" s="12"/>
      <c r="AB14" s="20"/>
      <c r="AC14" s="13"/>
      <c r="AD14" s="15"/>
      <c r="AE14" s="15"/>
      <c r="AF14" s="11"/>
      <c r="AG14" s="12"/>
      <c r="AH14" s="12"/>
      <c r="AI14" s="20"/>
      <c r="AJ14" s="13"/>
      <c r="AK14" s="15"/>
      <c r="AL14" s="15"/>
      <c r="AM14" s="11"/>
      <c r="AN14" s="12"/>
      <c r="AO14" s="12"/>
      <c r="AP14" s="20"/>
      <c r="AQ14" s="13"/>
      <c r="AR14" s="15"/>
      <c r="AS14" s="15"/>
      <c r="AT14" s="11"/>
      <c r="AU14" s="12"/>
      <c r="AV14" s="12"/>
      <c r="AW14" s="20"/>
      <c r="AX14" s="13"/>
      <c r="AY14" s="15"/>
      <c r="AZ14" s="15"/>
      <c r="BA14" s="11"/>
      <c r="BB14" s="12"/>
      <c r="BC14" s="12"/>
      <c r="BD14" s="20"/>
      <c r="BE14" s="13"/>
      <c r="BF14" s="15"/>
      <c r="BG14" s="15"/>
      <c r="BH14" s="11"/>
      <c r="BI14" s="12"/>
      <c r="BJ14" s="12"/>
      <c r="BK14" s="20"/>
      <c r="BL14" s="13"/>
      <c r="BM14" s="15"/>
      <c r="BN14" s="15"/>
      <c r="BO14" s="11"/>
      <c r="BP14" s="12"/>
      <c r="BQ14" s="12"/>
      <c r="BR14" s="20"/>
      <c r="BS14" s="13"/>
      <c r="BT14" s="15"/>
      <c r="BU14" s="15"/>
      <c r="BV14" s="11"/>
      <c r="BW14" s="12"/>
      <c r="BX14" s="12"/>
      <c r="BY14" s="20"/>
      <c r="BZ14" s="13"/>
      <c r="CA14" s="15"/>
      <c r="CB14" s="15"/>
      <c r="CC14" s="11"/>
      <c r="CD14" s="12"/>
      <c r="CE14" s="12"/>
      <c r="CF14" s="20"/>
    </row>
    <row r="15" spans="1:84" s="14" customFormat="1" ht="15.75" customHeight="1">
      <c r="A15" s="9"/>
      <c r="B15" s="41">
        <v>41664</v>
      </c>
      <c r="C15" s="15" t="s">
        <v>202</v>
      </c>
      <c r="D15" s="11" t="s">
        <v>32</v>
      </c>
      <c r="E15" s="12">
        <v>5000</v>
      </c>
      <c r="F15" s="12"/>
      <c r="G15" s="20" t="s">
        <v>8</v>
      </c>
      <c r="H15" s="13"/>
      <c r="I15" s="40">
        <v>41698</v>
      </c>
      <c r="J15" s="15" t="s">
        <v>202</v>
      </c>
      <c r="K15" s="11" t="s">
        <v>32</v>
      </c>
      <c r="L15" s="12">
        <v>5000</v>
      </c>
      <c r="M15" s="12"/>
      <c r="N15" s="20" t="s">
        <v>8</v>
      </c>
      <c r="O15" s="13"/>
      <c r="P15" s="10"/>
      <c r="Q15" s="10"/>
      <c r="R15" s="11"/>
      <c r="S15" s="12"/>
      <c r="T15" s="12"/>
      <c r="U15" s="20"/>
      <c r="V15" s="13"/>
      <c r="W15" s="10"/>
      <c r="X15" s="10"/>
      <c r="Y15" s="11"/>
      <c r="Z15" s="12"/>
      <c r="AA15" s="12"/>
      <c r="AB15" s="20"/>
      <c r="AC15" s="13"/>
      <c r="AD15" s="10"/>
      <c r="AE15" s="10"/>
      <c r="AF15" s="11"/>
      <c r="AG15" s="12"/>
      <c r="AH15" s="12"/>
      <c r="AI15" s="20"/>
      <c r="AJ15" s="13"/>
      <c r="AK15" s="10"/>
      <c r="AL15" s="10"/>
      <c r="AM15" s="11"/>
      <c r="AN15" s="12"/>
      <c r="AO15" s="12"/>
      <c r="AP15" s="20"/>
      <c r="AQ15" s="13"/>
      <c r="AR15" s="10"/>
      <c r="AS15" s="10"/>
      <c r="AT15" s="11"/>
      <c r="AU15" s="12"/>
      <c r="AV15" s="12"/>
      <c r="AW15" s="20"/>
      <c r="AX15" s="13"/>
      <c r="AY15" s="10"/>
      <c r="AZ15" s="10"/>
      <c r="BA15" s="11"/>
      <c r="BB15" s="12"/>
      <c r="BC15" s="12"/>
      <c r="BD15" s="20"/>
      <c r="BE15" s="13"/>
      <c r="BF15" s="10"/>
      <c r="BG15" s="10"/>
      <c r="BH15" s="11"/>
      <c r="BI15" s="12"/>
      <c r="BJ15" s="12"/>
      <c r="BK15" s="20"/>
      <c r="BL15" s="13"/>
      <c r="BM15" s="10"/>
      <c r="BN15" s="10"/>
      <c r="BO15" s="11"/>
      <c r="BP15" s="12"/>
      <c r="BQ15" s="12"/>
      <c r="BR15" s="20"/>
      <c r="BS15" s="13"/>
      <c r="BT15" s="10"/>
      <c r="BU15" s="10"/>
      <c r="BV15" s="11"/>
      <c r="BW15" s="12"/>
      <c r="BX15" s="12"/>
      <c r="BY15" s="20"/>
      <c r="BZ15" s="13"/>
      <c r="CA15" s="10"/>
      <c r="CB15" s="10"/>
      <c r="CC15" s="11"/>
      <c r="CD15" s="12"/>
      <c r="CE15" s="12"/>
      <c r="CF15" s="20"/>
    </row>
    <row r="16" spans="1:84" s="14" customFormat="1" ht="15.75" customHeight="1">
      <c r="A16" s="9"/>
      <c r="B16" s="15"/>
      <c r="C16" s="15"/>
      <c r="D16" s="11"/>
      <c r="E16" s="12"/>
      <c r="F16" s="12"/>
      <c r="G16" s="20"/>
      <c r="H16" s="13"/>
      <c r="I16" s="15"/>
      <c r="J16" s="15"/>
      <c r="K16" s="11"/>
      <c r="L16" s="12"/>
      <c r="M16" s="12"/>
      <c r="N16" s="20"/>
      <c r="O16" s="13"/>
      <c r="P16" s="15"/>
      <c r="Q16" s="15"/>
      <c r="R16" s="11"/>
      <c r="S16" s="12"/>
      <c r="T16" s="12"/>
      <c r="U16" s="20"/>
      <c r="V16" s="13"/>
      <c r="W16" s="15"/>
      <c r="X16" s="15"/>
      <c r="Y16" s="11"/>
      <c r="Z16" s="12"/>
      <c r="AA16" s="12"/>
      <c r="AB16" s="20"/>
      <c r="AC16" s="13"/>
      <c r="AD16" s="15"/>
      <c r="AE16" s="15"/>
      <c r="AF16" s="11"/>
      <c r="AG16" s="12"/>
      <c r="AH16" s="12"/>
      <c r="AI16" s="20"/>
      <c r="AJ16" s="13"/>
      <c r="AK16" s="15"/>
      <c r="AL16" s="15"/>
      <c r="AM16" s="11"/>
      <c r="AN16" s="12"/>
      <c r="AO16" s="12"/>
      <c r="AP16" s="20"/>
      <c r="AQ16" s="13"/>
      <c r="AR16" s="15"/>
      <c r="AS16" s="15"/>
      <c r="AT16" s="11"/>
      <c r="AU16" s="12"/>
      <c r="AV16" s="12"/>
      <c r="AW16" s="20"/>
      <c r="AX16" s="13"/>
      <c r="AY16" s="15"/>
      <c r="AZ16" s="15"/>
      <c r="BA16" s="11"/>
      <c r="BB16" s="12"/>
      <c r="BC16" s="12"/>
      <c r="BD16" s="20"/>
      <c r="BE16" s="13"/>
      <c r="BF16" s="15"/>
      <c r="BG16" s="15"/>
      <c r="BH16" s="11"/>
      <c r="BI16" s="12"/>
      <c r="BJ16" s="12"/>
      <c r="BK16" s="20"/>
      <c r="BL16" s="13"/>
      <c r="BM16" s="15"/>
      <c r="BN16" s="15"/>
      <c r="BO16" s="11"/>
      <c r="BP16" s="12"/>
      <c r="BQ16" s="12"/>
      <c r="BR16" s="20"/>
      <c r="BS16" s="13"/>
      <c r="BT16" s="15"/>
      <c r="BU16" s="15"/>
      <c r="BV16" s="11"/>
      <c r="BW16" s="12"/>
      <c r="BX16" s="12"/>
      <c r="BY16" s="20"/>
      <c r="BZ16" s="13"/>
      <c r="CA16" s="15"/>
      <c r="CB16" s="15"/>
      <c r="CC16" s="11"/>
      <c r="CD16" s="12"/>
      <c r="CE16" s="12"/>
      <c r="CF16" s="20"/>
    </row>
    <row r="17" spans="1:84" s="14" customFormat="1" ht="15.75" customHeight="1">
      <c r="A17" s="9"/>
      <c r="B17" s="15"/>
      <c r="C17" s="15"/>
      <c r="D17" s="11"/>
      <c r="E17" s="12"/>
      <c r="F17" s="12"/>
      <c r="G17" s="20"/>
      <c r="H17" s="13"/>
      <c r="I17" s="15"/>
      <c r="J17" s="15"/>
      <c r="K17" s="11"/>
      <c r="L17" s="12"/>
      <c r="M17" s="12"/>
      <c r="N17" s="20"/>
      <c r="O17" s="13"/>
      <c r="P17" s="15"/>
      <c r="Q17" s="15"/>
      <c r="R17" s="11"/>
      <c r="S17" s="12"/>
      <c r="T17" s="12"/>
      <c r="U17" s="20"/>
      <c r="V17" s="13"/>
      <c r="W17" s="15"/>
      <c r="X17" s="15"/>
      <c r="Y17" s="11"/>
      <c r="Z17" s="12"/>
      <c r="AA17" s="12"/>
      <c r="AB17" s="20"/>
      <c r="AC17" s="13"/>
      <c r="AD17" s="15"/>
      <c r="AE17" s="15"/>
      <c r="AF17" s="11"/>
      <c r="AG17" s="12"/>
      <c r="AH17" s="12"/>
      <c r="AI17" s="20"/>
      <c r="AJ17" s="13"/>
      <c r="AK17" s="15"/>
      <c r="AL17" s="15"/>
      <c r="AM17" s="11"/>
      <c r="AN17" s="12"/>
      <c r="AO17" s="12"/>
      <c r="AP17" s="20"/>
      <c r="AQ17" s="13"/>
      <c r="AR17" s="15"/>
      <c r="AS17" s="15"/>
      <c r="AT17" s="11"/>
      <c r="AU17" s="12"/>
      <c r="AV17" s="12"/>
      <c r="AW17" s="20"/>
      <c r="AX17" s="13"/>
      <c r="AY17" s="15"/>
      <c r="AZ17" s="15"/>
      <c r="BA17" s="11"/>
      <c r="BB17" s="12"/>
      <c r="BC17" s="12"/>
      <c r="BD17" s="20"/>
      <c r="BE17" s="13"/>
      <c r="BF17" s="15"/>
      <c r="BG17" s="15"/>
      <c r="BH17" s="11"/>
      <c r="BI17" s="12"/>
      <c r="BJ17" s="12"/>
      <c r="BK17" s="20"/>
      <c r="BL17" s="13"/>
      <c r="BM17" s="15"/>
      <c r="BN17" s="15"/>
      <c r="BO17" s="11"/>
      <c r="BP17" s="12"/>
      <c r="BQ17" s="12"/>
      <c r="BR17" s="20"/>
      <c r="BS17" s="13"/>
      <c r="BT17" s="15"/>
      <c r="BU17" s="15"/>
      <c r="BV17" s="11"/>
      <c r="BW17" s="12"/>
      <c r="BX17" s="12"/>
      <c r="BY17" s="20"/>
      <c r="BZ17" s="13"/>
      <c r="CA17" s="15"/>
      <c r="CB17" s="15"/>
      <c r="CC17" s="11"/>
      <c r="CD17" s="12"/>
      <c r="CE17" s="12"/>
      <c r="CF17" s="20"/>
    </row>
    <row r="18" spans="1:84" s="14" customFormat="1" ht="15.75" customHeight="1">
      <c r="A18" s="9"/>
      <c r="B18" s="15"/>
      <c r="C18" s="15"/>
      <c r="D18" s="11"/>
      <c r="E18" s="12"/>
      <c r="F18" s="12"/>
      <c r="G18" s="20"/>
      <c r="H18" s="13"/>
      <c r="I18" s="15"/>
      <c r="J18" s="15"/>
      <c r="K18" s="11"/>
      <c r="L18" s="12"/>
      <c r="M18" s="12"/>
      <c r="N18" s="20"/>
      <c r="O18" s="13"/>
      <c r="P18" s="15"/>
      <c r="Q18" s="15"/>
      <c r="R18" s="11"/>
      <c r="S18" s="12"/>
      <c r="T18" s="12"/>
      <c r="U18" s="20"/>
      <c r="V18" s="13"/>
      <c r="W18" s="15"/>
      <c r="X18" s="15"/>
      <c r="Y18" s="11"/>
      <c r="Z18" s="12"/>
      <c r="AA18" s="12"/>
      <c r="AB18" s="20"/>
      <c r="AC18" s="13"/>
      <c r="AD18" s="15"/>
      <c r="AE18" s="15"/>
      <c r="AF18" s="11"/>
      <c r="AG18" s="12"/>
      <c r="AH18" s="12"/>
      <c r="AI18" s="20"/>
      <c r="AJ18" s="13"/>
      <c r="AK18" s="15"/>
      <c r="AL18" s="15"/>
      <c r="AM18" s="11"/>
      <c r="AN18" s="12"/>
      <c r="AO18" s="12"/>
      <c r="AP18" s="20"/>
      <c r="AQ18" s="13"/>
      <c r="AR18" s="15"/>
      <c r="AS18" s="15"/>
      <c r="AT18" s="11"/>
      <c r="AU18" s="12"/>
      <c r="AV18" s="12"/>
      <c r="AW18" s="20"/>
      <c r="AX18" s="13"/>
      <c r="AY18" s="15"/>
      <c r="AZ18" s="15"/>
      <c r="BA18" s="11"/>
      <c r="BB18" s="12"/>
      <c r="BC18" s="12"/>
      <c r="BD18" s="20"/>
      <c r="BE18" s="13"/>
      <c r="BF18" s="15"/>
      <c r="BG18" s="15"/>
      <c r="BH18" s="11"/>
      <c r="BI18" s="12"/>
      <c r="BJ18" s="12"/>
      <c r="BK18" s="20"/>
      <c r="BL18" s="13"/>
      <c r="BM18" s="15"/>
      <c r="BN18" s="15"/>
      <c r="BO18" s="11"/>
      <c r="BP18" s="12"/>
      <c r="BQ18" s="12"/>
      <c r="BR18" s="20"/>
      <c r="BS18" s="13"/>
      <c r="BT18" s="15"/>
      <c r="BU18" s="15"/>
      <c r="BV18" s="11"/>
      <c r="BW18" s="12"/>
      <c r="BX18" s="12"/>
      <c r="BY18" s="20"/>
      <c r="BZ18" s="13"/>
      <c r="CA18" s="15"/>
      <c r="CB18" s="15"/>
      <c r="CC18" s="11"/>
      <c r="CD18" s="12"/>
      <c r="CE18" s="12"/>
      <c r="CF18" s="20"/>
    </row>
    <row r="19" spans="1:84" s="14" customFormat="1" ht="15.75" customHeight="1">
      <c r="A19" s="9"/>
      <c r="B19" s="15"/>
      <c r="C19" s="15"/>
      <c r="D19" s="11"/>
      <c r="E19" s="12"/>
      <c r="F19" s="12"/>
      <c r="G19" s="20"/>
      <c r="H19" s="13"/>
      <c r="I19" s="15"/>
      <c r="J19" s="15"/>
      <c r="K19" s="11"/>
      <c r="L19" s="12"/>
      <c r="M19" s="12"/>
      <c r="N19" s="20"/>
      <c r="O19" s="13"/>
      <c r="P19" s="15"/>
      <c r="Q19" s="15"/>
      <c r="R19" s="11"/>
      <c r="S19" s="12"/>
      <c r="T19" s="12"/>
      <c r="U19" s="20"/>
      <c r="V19" s="13"/>
      <c r="W19" s="15"/>
      <c r="X19" s="15"/>
      <c r="Y19" s="11"/>
      <c r="Z19" s="12"/>
      <c r="AA19" s="12"/>
      <c r="AB19" s="20"/>
      <c r="AC19" s="13"/>
      <c r="AD19" s="15"/>
      <c r="AE19" s="15"/>
      <c r="AF19" s="11"/>
      <c r="AG19" s="12"/>
      <c r="AH19" s="12"/>
      <c r="AI19" s="20"/>
      <c r="AJ19" s="13"/>
      <c r="AK19" s="15"/>
      <c r="AL19" s="15"/>
      <c r="AM19" s="11"/>
      <c r="AN19" s="12"/>
      <c r="AO19" s="12"/>
      <c r="AP19" s="20"/>
      <c r="AQ19" s="13"/>
      <c r="AR19" s="15"/>
      <c r="AS19" s="15"/>
      <c r="AT19" s="11"/>
      <c r="AU19" s="12"/>
      <c r="AV19" s="12"/>
      <c r="AW19" s="20"/>
      <c r="AX19" s="13"/>
      <c r="AY19" s="15"/>
      <c r="AZ19" s="15"/>
      <c r="BA19" s="11"/>
      <c r="BB19" s="12"/>
      <c r="BC19" s="12"/>
      <c r="BD19" s="20"/>
      <c r="BE19" s="13"/>
      <c r="BF19" s="15"/>
      <c r="BG19" s="15"/>
      <c r="BH19" s="11"/>
      <c r="BI19" s="12"/>
      <c r="BJ19" s="12"/>
      <c r="BK19" s="20"/>
      <c r="BL19" s="13"/>
      <c r="BM19" s="15"/>
      <c r="BN19" s="15"/>
      <c r="BO19" s="11"/>
      <c r="BP19" s="12"/>
      <c r="BQ19" s="12"/>
      <c r="BR19" s="20"/>
      <c r="BS19" s="13"/>
      <c r="BT19" s="15"/>
      <c r="BU19" s="15"/>
      <c r="BV19" s="11"/>
      <c r="BW19" s="12"/>
      <c r="BX19" s="12"/>
      <c r="BY19" s="20"/>
      <c r="BZ19" s="13"/>
      <c r="CA19" s="15"/>
      <c r="CB19" s="15"/>
      <c r="CC19" s="11"/>
      <c r="CD19" s="12"/>
      <c r="CE19" s="12"/>
      <c r="CF19" s="20"/>
    </row>
    <row r="20" spans="1:84" s="14" customFormat="1" ht="15.75" customHeight="1">
      <c r="A20" s="9"/>
      <c r="B20" s="15"/>
      <c r="C20" s="15"/>
      <c r="D20" s="11"/>
      <c r="E20" s="12"/>
      <c r="F20" s="12"/>
      <c r="G20" s="20"/>
      <c r="H20" s="13"/>
      <c r="I20" s="15"/>
      <c r="J20" s="15"/>
      <c r="K20" s="11"/>
      <c r="L20" s="12"/>
      <c r="M20" s="12"/>
      <c r="N20" s="20"/>
      <c r="O20" s="13"/>
      <c r="P20" s="15"/>
      <c r="Q20" s="15"/>
      <c r="R20" s="11"/>
      <c r="S20" s="12"/>
      <c r="T20" s="12"/>
      <c r="U20" s="20"/>
      <c r="V20" s="13"/>
      <c r="W20" s="15"/>
      <c r="X20" s="15"/>
      <c r="Y20" s="11"/>
      <c r="Z20" s="12"/>
      <c r="AA20" s="12"/>
      <c r="AB20" s="20"/>
      <c r="AC20" s="13"/>
      <c r="AD20" s="15"/>
      <c r="AE20" s="15"/>
      <c r="AF20" s="11"/>
      <c r="AG20" s="12"/>
      <c r="AH20" s="12"/>
      <c r="AI20" s="20"/>
      <c r="AJ20" s="13"/>
      <c r="AK20" s="15"/>
      <c r="AL20" s="15"/>
      <c r="AM20" s="11"/>
      <c r="AN20" s="12"/>
      <c r="AO20" s="12"/>
      <c r="AP20" s="20"/>
      <c r="AQ20" s="13"/>
      <c r="AR20" s="15"/>
      <c r="AS20" s="15"/>
      <c r="AT20" s="11"/>
      <c r="AU20" s="12"/>
      <c r="AV20" s="12"/>
      <c r="AW20" s="20"/>
      <c r="AX20" s="13"/>
      <c r="AY20" s="15"/>
      <c r="AZ20" s="15"/>
      <c r="BA20" s="11"/>
      <c r="BB20" s="12"/>
      <c r="BC20" s="12"/>
      <c r="BD20" s="20"/>
      <c r="BE20" s="13"/>
      <c r="BF20" s="15"/>
      <c r="BG20" s="15"/>
      <c r="BH20" s="11"/>
      <c r="BI20" s="12"/>
      <c r="BJ20" s="12"/>
      <c r="BK20" s="20"/>
      <c r="BL20" s="13"/>
      <c r="BM20" s="15"/>
      <c r="BN20" s="15"/>
      <c r="BO20" s="11"/>
      <c r="BP20" s="12"/>
      <c r="BQ20" s="12"/>
      <c r="BR20" s="20"/>
      <c r="BS20" s="13"/>
      <c r="BT20" s="15"/>
      <c r="BU20" s="15"/>
      <c r="BV20" s="11"/>
      <c r="BW20" s="12"/>
      <c r="BX20" s="12"/>
      <c r="BY20" s="20"/>
      <c r="BZ20" s="13"/>
      <c r="CA20" s="15"/>
      <c r="CB20" s="15"/>
      <c r="CC20" s="11"/>
      <c r="CD20" s="12"/>
      <c r="CE20" s="12"/>
      <c r="CF20" s="20"/>
    </row>
    <row r="21" spans="1:84" s="14" customFormat="1" ht="15.75" customHeight="1">
      <c r="A21" s="9"/>
      <c r="B21" s="15"/>
      <c r="C21" s="15"/>
      <c r="D21" s="11"/>
      <c r="E21" s="12"/>
      <c r="F21" s="12"/>
      <c r="G21" s="20"/>
      <c r="H21" s="13"/>
      <c r="I21" s="15"/>
      <c r="J21" s="15"/>
      <c r="K21" s="11"/>
      <c r="L21" s="12"/>
      <c r="M21" s="12"/>
      <c r="N21" s="20"/>
      <c r="O21" s="13"/>
      <c r="P21" s="15"/>
      <c r="Q21" s="15"/>
      <c r="R21" s="11"/>
      <c r="S21" s="12"/>
      <c r="T21" s="12"/>
      <c r="U21" s="20"/>
      <c r="V21" s="13"/>
      <c r="W21" s="15"/>
      <c r="X21" s="15"/>
      <c r="Y21" s="11"/>
      <c r="Z21" s="12"/>
      <c r="AA21" s="12"/>
      <c r="AB21" s="20"/>
      <c r="AC21" s="13"/>
      <c r="AD21" s="15"/>
      <c r="AE21" s="15"/>
      <c r="AF21" s="11"/>
      <c r="AG21" s="12"/>
      <c r="AH21" s="12"/>
      <c r="AI21" s="20"/>
      <c r="AJ21" s="13"/>
      <c r="AK21" s="15"/>
      <c r="AL21" s="15"/>
      <c r="AM21" s="11"/>
      <c r="AN21" s="12"/>
      <c r="AO21" s="12"/>
      <c r="AP21" s="20"/>
      <c r="AQ21" s="13"/>
      <c r="AR21" s="15"/>
      <c r="AS21" s="15"/>
      <c r="AT21" s="11"/>
      <c r="AU21" s="12"/>
      <c r="AV21" s="12"/>
      <c r="AW21" s="20"/>
      <c r="AX21" s="13"/>
      <c r="AY21" s="15"/>
      <c r="AZ21" s="15"/>
      <c r="BA21" s="11"/>
      <c r="BB21" s="12"/>
      <c r="BC21" s="12"/>
      <c r="BD21" s="20"/>
      <c r="BE21" s="13"/>
      <c r="BF21" s="15"/>
      <c r="BG21" s="15"/>
      <c r="BH21" s="11"/>
      <c r="BI21" s="12"/>
      <c r="BJ21" s="12"/>
      <c r="BK21" s="20"/>
      <c r="BL21" s="13"/>
      <c r="BM21" s="15"/>
      <c r="BN21" s="15"/>
      <c r="BO21" s="11"/>
      <c r="BP21" s="12"/>
      <c r="BQ21" s="12"/>
      <c r="BR21" s="20"/>
      <c r="BS21" s="13"/>
      <c r="BT21" s="15"/>
      <c r="BU21" s="15"/>
      <c r="BV21" s="11"/>
      <c r="BW21" s="12"/>
      <c r="BX21" s="12"/>
      <c r="BY21" s="20"/>
      <c r="BZ21" s="13"/>
      <c r="CA21" s="15"/>
      <c r="CB21" s="15"/>
      <c r="CC21" s="11"/>
      <c r="CD21" s="12"/>
      <c r="CE21" s="12"/>
      <c r="CF21" s="20"/>
    </row>
    <row r="22" spans="1:84" s="14" customFormat="1" ht="15.75" customHeight="1">
      <c r="A22" s="9"/>
      <c r="B22" s="15"/>
      <c r="C22" s="15"/>
      <c r="D22" s="11"/>
      <c r="E22" s="12"/>
      <c r="F22" s="12"/>
      <c r="G22" s="20"/>
      <c r="H22" s="13"/>
      <c r="I22" s="15"/>
      <c r="J22" s="15"/>
      <c r="K22" s="11"/>
      <c r="L22" s="12"/>
      <c r="M22" s="12"/>
      <c r="N22" s="20"/>
      <c r="O22" s="13"/>
      <c r="P22" s="15"/>
      <c r="Q22" s="15"/>
      <c r="R22" s="11"/>
      <c r="S22" s="12"/>
      <c r="T22" s="12"/>
      <c r="U22" s="20"/>
      <c r="V22" s="13"/>
      <c r="W22" s="15"/>
      <c r="X22" s="15"/>
      <c r="Y22" s="11"/>
      <c r="Z22" s="12"/>
      <c r="AA22" s="12"/>
      <c r="AB22" s="20"/>
      <c r="AC22" s="13"/>
      <c r="AD22" s="15"/>
      <c r="AE22" s="15"/>
      <c r="AF22" s="11"/>
      <c r="AG22" s="12"/>
      <c r="AH22" s="12"/>
      <c r="AI22" s="20"/>
      <c r="AJ22" s="13"/>
      <c r="AK22" s="15"/>
      <c r="AL22" s="15"/>
      <c r="AM22" s="11"/>
      <c r="AN22" s="12"/>
      <c r="AO22" s="12"/>
      <c r="AP22" s="20"/>
      <c r="AQ22" s="13"/>
      <c r="AR22" s="15"/>
      <c r="AS22" s="15"/>
      <c r="AT22" s="11"/>
      <c r="AU22" s="12"/>
      <c r="AV22" s="12"/>
      <c r="AW22" s="20"/>
      <c r="AX22" s="13"/>
      <c r="AY22" s="15"/>
      <c r="AZ22" s="15"/>
      <c r="BA22" s="11"/>
      <c r="BB22" s="12"/>
      <c r="BC22" s="12"/>
      <c r="BD22" s="20"/>
      <c r="BE22" s="13"/>
      <c r="BF22" s="15"/>
      <c r="BG22" s="15"/>
      <c r="BH22" s="11"/>
      <c r="BI22" s="12"/>
      <c r="BJ22" s="12"/>
      <c r="BK22" s="20"/>
      <c r="BL22" s="13"/>
      <c r="BM22" s="15"/>
      <c r="BN22" s="15"/>
      <c r="BO22" s="11"/>
      <c r="BP22" s="12"/>
      <c r="BQ22" s="12"/>
      <c r="BR22" s="20"/>
      <c r="BS22" s="13"/>
      <c r="BT22" s="15"/>
      <c r="BU22" s="15"/>
      <c r="BV22" s="11"/>
      <c r="BW22" s="12"/>
      <c r="BX22" s="12"/>
      <c r="BY22" s="20"/>
      <c r="BZ22" s="13"/>
      <c r="CA22" s="15"/>
      <c r="CB22" s="15"/>
      <c r="CC22" s="11"/>
      <c r="CD22" s="12"/>
      <c r="CE22" s="12"/>
      <c r="CF22" s="20"/>
    </row>
    <row r="23" spans="1:84" s="14" customFormat="1" ht="15.75" customHeight="1">
      <c r="A23" s="9"/>
      <c r="B23" s="15"/>
      <c r="C23" s="15"/>
      <c r="D23" s="11"/>
      <c r="E23" s="12"/>
      <c r="F23" s="12"/>
      <c r="G23" s="20"/>
      <c r="H23" s="13"/>
      <c r="I23" s="15"/>
      <c r="J23" s="15"/>
      <c r="K23" s="11"/>
      <c r="L23" s="12"/>
      <c r="M23" s="12"/>
      <c r="N23" s="20"/>
      <c r="O23" s="13"/>
      <c r="P23" s="15"/>
      <c r="Q23" s="15"/>
      <c r="R23" s="11"/>
      <c r="S23" s="12"/>
      <c r="T23" s="12"/>
      <c r="U23" s="20"/>
      <c r="V23" s="13"/>
      <c r="W23" s="15"/>
      <c r="X23" s="15"/>
      <c r="Y23" s="11"/>
      <c r="Z23" s="12"/>
      <c r="AA23" s="12"/>
      <c r="AB23" s="20"/>
      <c r="AC23" s="13"/>
      <c r="AD23" s="15"/>
      <c r="AE23" s="15"/>
      <c r="AF23" s="11"/>
      <c r="AG23" s="12"/>
      <c r="AH23" s="12"/>
      <c r="AI23" s="20"/>
      <c r="AJ23" s="13"/>
      <c r="AK23" s="15"/>
      <c r="AL23" s="15"/>
      <c r="AM23" s="11"/>
      <c r="AN23" s="12"/>
      <c r="AO23" s="12"/>
      <c r="AP23" s="20"/>
      <c r="AQ23" s="13"/>
      <c r="AR23" s="15"/>
      <c r="AS23" s="15"/>
      <c r="AT23" s="11"/>
      <c r="AU23" s="12"/>
      <c r="AV23" s="12"/>
      <c r="AW23" s="20"/>
      <c r="AX23" s="13"/>
      <c r="AY23" s="15"/>
      <c r="AZ23" s="15"/>
      <c r="BA23" s="11"/>
      <c r="BB23" s="12"/>
      <c r="BC23" s="12"/>
      <c r="BD23" s="20"/>
      <c r="BE23" s="13"/>
      <c r="BF23" s="15"/>
      <c r="BG23" s="15"/>
      <c r="BH23" s="11"/>
      <c r="BI23" s="12"/>
      <c r="BJ23" s="12"/>
      <c r="BK23" s="20"/>
      <c r="BL23" s="13"/>
      <c r="BM23" s="15"/>
      <c r="BN23" s="15"/>
      <c r="BO23" s="11"/>
      <c r="BP23" s="12"/>
      <c r="BQ23" s="12"/>
      <c r="BR23" s="20"/>
      <c r="BS23" s="13"/>
      <c r="BT23" s="15"/>
      <c r="BU23" s="15"/>
      <c r="BV23" s="11"/>
      <c r="BW23" s="12"/>
      <c r="BX23" s="12"/>
      <c r="BY23" s="20"/>
      <c r="BZ23" s="13"/>
      <c r="CA23" s="15"/>
      <c r="CB23" s="15"/>
      <c r="CC23" s="11"/>
      <c r="CD23" s="12"/>
      <c r="CE23" s="12"/>
      <c r="CF23" s="20"/>
    </row>
    <row r="24" spans="1:84" s="14" customFormat="1" ht="15.75" customHeight="1">
      <c r="A24" s="9"/>
      <c r="B24" s="15"/>
      <c r="C24" s="15"/>
      <c r="D24" s="11"/>
      <c r="E24" s="12"/>
      <c r="F24" s="12"/>
      <c r="G24" s="20"/>
      <c r="H24" s="13"/>
      <c r="I24" s="15"/>
      <c r="J24" s="15"/>
      <c r="K24" s="11"/>
      <c r="L24" s="12"/>
      <c r="M24" s="12"/>
      <c r="N24" s="20"/>
      <c r="O24" s="13"/>
      <c r="P24" s="15"/>
      <c r="Q24" s="15"/>
      <c r="R24" s="11"/>
      <c r="S24" s="12"/>
      <c r="T24" s="12"/>
      <c r="U24" s="20"/>
      <c r="V24" s="13"/>
      <c r="W24" s="15"/>
      <c r="X24" s="15"/>
      <c r="Y24" s="11"/>
      <c r="Z24" s="12"/>
      <c r="AA24" s="12"/>
      <c r="AB24" s="20"/>
      <c r="AC24" s="13"/>
      <c r="AD24" s="15"/>
      <c r="AE24" s="15"/>
      <c r="AF24" s="11"/>
      <c r="AG24" s="12"/>
      <c r="AH24" s="12"/>
      <c r="AI24" s="20"/>
      <c r="AJ24" s="13"/>
      <c r="AK24" s="15"/>
      <c r="AL24" s="15"/>
      <c r="AM24" s="11"/>
      <c r="AN24" s="12"/>
      <c r="AO24" s="12"/>
      <c r="AP24" s="20"/>
      <c r="AQ24" s="13"/>
      <c r="AR24" s="15"/>
      <c r="AS24" s="15"/>
      <c r="AT24" s="11"/>
      <c r="AU24" s="12"/>
      <c r="AV24" s="12"/>
      <c r="AW24" s="20"/>
      <c r="AX24" s="13"/>
      <c r="AY24" s="15"/>
      <c r="AZ24" s="15"/>
      <c r="BA24" s="11"/>
      <c r="BB24" s="12"/>
      <c r="BC24" s="12"/>
      <c r="BD24" s="20"/>
      <c r="BE24" s="13"/>
      <c r="BF24" s="15"/>
      <c r="BG24" s="15"/>
      <c r="BH24" s="11"/>
      <c r="BI24" s="12"/>
      <c r="BJ24" s="12"/>
      <c r="BK24" s="20"/>
      <c r="BL24" s="13"/>
      <c r="BM24" s="15"/>
      <c r="BN24" s="15"/>
      <c r="BO24" s="11"/>
      <c r="BP24" s="12"/>
      <c r="BQ24" s="12"/>
      <c r="BR24" s="20"/>
      <c r="BS24" s="13"/>
      <c r="BT24" s="15"/>
      <c r="BU24" s="15"/>
      <c r="BV24" s="11"/>
      <c r="BW24" s="12"/>
      <c r="BX24" s="12"/>
      <c r="BY24" s="20"/>
      <c r="BZ24" s="13"/>
      <c r="CA24" s="15"/>
      <c r="CB24" s="15"/>
      <c r="CC24" s="11"/>
      <c r="CD24" s="12"/>
      <c r="CE24" s="12"/>
      <c r="CF24" s="20"/>
    </row>
    <row r="25" spans="1:84" s="14" customFormat="1" ht="15.75" customHeight="1">
      <c r="A25" s="9"/>
      <c r="B25" s="10"/>
      <c r="C25" s="10"/>
      <c r="D25" s="11"/>
      <c r="E25" s="12"/>
      <c r="F25" s="12"/>
      <c r="G25" s="20"/>
      <c r="H25" s="13"/>
      <c r="I25" s="10"/>
      <c r="J25" s="10"/>
      <c r="K25" s="11"/>
      <c r="L25" s="12"/>
      <c r="M25" s="12"/>
      <c r="N25" s="20"/>
      <c r="O25" s="13"/>
      <c r="P25" s="10"/>
      <c r="Q25" s="10"/>
      <c r="R25" s="11"/>
      <c r="S25" s="12"/>
      <c r="T25" s="12"/>
      <c r="U25" s="20"/>
      <c r="V25" s="13"/>
      <c r="W25" s="10"/>
      <c r="X25" s="10"/>
      <c r="Y25" s="11"/>
      <c r="Z25" s="12"/>
      <c r="AA25" s="12"/>
      <c r="AB25" s="20"/>
      <c r="AC25" s="13"/>
      <c r="AD25" s="10"/>
      <c r="AE25" s="10"/>
      <c r="AF25" s="11"/>
      <c r="AG25" s="12"/>
      <c r="AH25" s="12"/>
      <c r="AI25" s="20"/>
      <c r="AJ25" s="13"/>
      <c r="AK25" s="10"/>
      <c r="AL25" s="10"/>
      <c r="AM25" s="11"/>
      <c r="AN25" s="12"/>
      <c r="AO25" s="12"/>
      <c r="AP25" s="20"/>
      <c r="AQ25" s="13"/>
      <c r="AR25" s="10"/>
      <c r="AS25" s="10"/>
      <c r="AT25" s="11"/>
      <c r="AU25" s="12"/>
      <c r="AV25" s="12"/>
      <c r="AW25" s="20"/>
      <c r="AX25" s="13"/>
      <c r="AY25" s="10"/>
      <c r="AZ25" s="10"/>
      <c r="BA25" s="11"/>
      <c r="BB25" s="12"/>
      <c r="BC25" s="12"/>
      <c r="BD25" s="20"/>
      <c r="BE25" s="13"/>
      <c r="BF25" s="10"/>
      <c r="BG25" s="10"/>
      <c r="BH25" s="11"/>
      <c r="BI25" s="12"/>
      <c r="BJ25" s="12"/>
      <c r="BK25" s="20"/>
      <c r="BL25" s="13"/>
      <c r="BM25" s="10"/>
      <c r="BN25" s="10"/>
      <c r="BO25" s="11"/>
      <c r="BP25" s="12"/>
      <c r="BQ25" s="12"/>
      <c r="BR25" s="20"/>
      <c r="BS25" s="13"/>
      <c r="BT25" s="10"/>
      <c r="BU25" s="10"/>
      <c r="BV25" s="11"/>
      <c r="BW25" s="12"/>
      <c r="BX25" s="12"/>
      <c r="BY25" s="20"/>
      <c r="BZ25" s="13"/>
      <c r="CA25" s="10"/>
      <c r="CB25" s="10"/>
      <c r="CC25" s="11"/>
      <c r="CD25" s="12"/>
      <c r="CE25" s="12"/>
      <c r="CF25" s="20"/>
    </row>
    <row r="26" spans="1:84" s="14" customFormat="1" ht="15.75" customHeight="1">
      <c r="A26" s="9"/>
      <c r="B26" s="15"/>
      <c r="C26" s="15"/>
      <c r="D26" s="11"/>
      <c r="E26" s="12"/>
      <c r="F26" s="12"/>
      <c r="G26" s="20"/>
      <c r="H26" s="13"/>
      <c r="I26" s="15"/>
      <c r="J26" s="15"/>
      <c r="K26" s="11"/>
      <c r="L26" s="12"/>
      <c r="M26" s="12"/>
      <c r="N26" s="20"/>
      <c r="O26" s="13"/>
      <c r="P26" s="15"/>
      <c r="Q26" s="15"/>
      <c r="R26" s="11"/>
      <c r="S26" s="12"/>
      <c r="T26" s="12"/>
      <c r="U26" s="20"/>
      <c r="V26" s="13"/>
      <c r="W26" s="15"/>
      <c r="X26" s="15"/>
      <c r="Y26" s="11"/>
      <c r="Z26" s="12"/>
      <c r="AA26" s="12"/>
      <c r="AB26" s="20"/>
      <c r="AC26" s="13"/>
      <c r="AD26" s="15"/>
      <c r="AE26" s="15"/>
      <c r="AF26" s="11"/>
      <c r="AG26" s="12"/>
      <c r="AH26" s="12"/>
      <c r="AI26" s="20"/>
      <c r="AJ26" s="13"/>
      <c r="AK26" s="15"/>
      <c r="AL26" s="15"/>
      <c r="AM26" s="11"/>
      <c r="AN26" s="12"/>
      <c r="AO26" s="12"/>
      <c r="AP26" s="20"/>
      <c r="AQ26" s="13"/>
      <c r="AR26" s="15"/>
      <c r="AS26" s="15"/>
      <c r="AT26" s="11"/>
      <c r="AU26" s="12"/>
      <c r="AV26" s="12"/>
      <c r="AW26" s="20"/>
      <c r="AX26" s="13"/>
      <c r="AY26" s="15"/>
      <c r="AZ26" s="15"/>
      <c r="BA26" s="11"/>
      <c r="BB26" s="12"/>
      <c r="BC26" s="12"/>
      <c r="BD26" s="20"/>
      <c r="BE26" s="13"/>
      <c r="BF26" s="15"/>
      <c r="BG26" s="15"/>
      <c r="BH26" s="11"/>
      <c r="BI26" s="12"/>
      <c r="BJ26" s="12"/>
      <c r="BK26" s="20"/>
      <c r="BL26" s="13"/>
      <c r="BM26" s="15"/>
      <c r="BN26" s="15"/>
      <c r="BO26" s="11"/>
      <c r="BP26" s="12"/>
      <c r="BQ26" s="12"/>
      <c r="BR26" s="20"/>
      <c r="BS26" s="13"/>
      <c r="BT26" s="15"/>
      <c r="BU26" s="15"/>
      <c r="BV26" s="11"/>
      <c r="BW26" s="12"/>
      <c r="BX26" s="12"/>
      <c r="BY26" s="20"/>
      <c r="BZ26" s="13"/>
      <c r="CA26" s="15"/>
      <c r="CB26" s="15"/>
      <c r="CC26" s="11"/>
      <c r="CD26" s="12"/>
      <c r="CE26" s="12"/>
      <c r="CF26" s="20"/>
    </row>
    <row r="27" spans="1:84" s="14" customFormat="1" ht="15.75" customHeight="1">
      <c r="A27" s="9"/>
      <c r="B27" s="15"/>
      <c r="C27" s="15"/>
      <c r="D27" s="11"/>
      <c r="E27" s="12"/>
      <c r="F27" s="12"/>
      <c r="G27" s="20"/>
      <c r="H27" s="13"/>
      <c r="I27" s="15"/>
      <c r="J27" s="15"/>
      <c r="K27" s="11"/>
      <c r="L27" s="12"/>
      <c r="M27" s="12"/>
      <c r="N27" s="20"/>
      <c r="O27" s="13"/>
      <c r="P27" s="15"/>
      <c r="Q27" s="15"/>
      <c r="R27" s="11"/>
      <c r="S27" s="12"/>
      <c r="T27" s="12"/>
      <c r="U27" s="20"/>
      <c r="V27" s="13"/>
      <c r="W27" s="15"/>
      <c r="X27" s="15"/>
      <c r="Y27" s="11"/>
      <c r="Z27" s="12"/>
      <c r="AA27" s="12"/>
      <c r="AB27" s="20"/>
      <c r="AC27" s="13"/>
      <c r="AD27" s="15"/>
      <c r="AE27" s="15"/>
      <c r="AF27" s="11"/>
      <c r="AG27" s="12"/>
      <c r="AH27" s="12"/>
      <c r="AI27" s="20"/>
      <c r="AJ27" s="13"/>
      <c r="AK27" s="15"/>
      <c r="AL27" s="15"/>
      <c r="AM27" s="11"/>
      <c r="AN27" s="12"/>
      <c r="AO27" s="12"/>
      <c r="AP27" s="20"/>
      <c r="AQ27" s="13"/>
      <c r="AR27" s="15"/>
      <c r="AS27" s="15"/>
      <c r="AT27" s="11"/>
      <c r="AU27" s="12"/>
      <c r="AV27" s="12"/>
      <c r="AW27" s="20"/>
      <c r="AX27" s="13"/>
      <c r="AY27" s="15"/>
      <c r="AZ27" s="15"/>
      <c r="BA27" s="11"/>
      <c r="BB27" s="12"/>
      <c r="BC27" s="12"/>
      <c r="BD27" s="20"/>
      <c r="BE27" s="13"/>
      <c r="BF27" s="15"/>
      <c r="BG27" s="15"/>
      <c r="BH27" s="11"/>
      <c r="BI27" s="12"/>
      <c r="BJ27" s="12"/>
      <c r="BK27" s="20"/>
      <c r="BL27" s="13"/>
      <c r="BM27" s="15"/>
      <c r="BN27" s="15"/>
      <c r="BO27" s="11"/>
      <c r="BP27" s="12"/>
      <c r="BQ27" s="12"/>
      <c r="BR27" s="20"/>
      <c r="BS27" s="13"/>
      <c r="BT27" s="15"/>
      <c r="BU27" s="15"/>
      <c r="BV27" s="11"/>
      <c r="BW27" s="12"/>
      <c r="BX27" s="12"/>
      <c r="BY27" s="20"/>
      <c r="BZ27" s="13"/>
      <c r="CA27" s="15"/>
      <c r="CB27" s="15"/>
      <c r="CC27" s="11"/>
      <c r="CD27" s="12"/>
      <c r="CE27" s="12"/>
      <c r="CF27" s="20"/>
    </row>
    <row r="28" spans="1:84" s="14" customFormat="1" ht="15.75" customHeight="1">
      <c r="A28" s="9"/>
      <c r="B28" s="15"/>
      <c r="C28" s="15"/>
      <c r="D28" s="11"/>
      <c r="E28" s="12"/>
      <c r="F28" s="12"/>
      <c r="G28" s="20"/>
      <c r="H28" s="13"/>
      <c r="I28" s="15"/>
      <c r="J28" s="15"/>
      <c r="K28" s="11"/>
      <c r="L28" s="12"/>
      <c r="M28" s="12"/>
      <c r="N28" s="20"/>
      <c r="O28" s="13"/>
      <c r="P28" s="15"/>
      <c r="Q28" s="15"/>
      <c r="R28" s="11"/>
      <c r="S28" s="12"/>
      <c r="T28" s="12"/>
      <c r="U28" s="20"/>
      <c r="V28" s="13"/>
      <c r="W28" s="15"/>
      <c r="X28" s="15"/>
      <c r="Y28" s="11"/>
      <c r="Z28" s="12"/>
      <c r="AA28" s="12"/>
      <c r="AB28" s="20"/>
      <c r="AC28" s="13"/>
      <c r="AD28" s="15"/>
      <c r="AE28" s="15"/>
      <c r="AF28" s="11"/>
      <c r="AG28" s="12"/>
      <c r="AH28" s="12"/>
      <c r="AI28" s="20"/>
      <c r="AJ28" s="13"/>
      <c r="AK28" s="15"/>
      <c r="AL28" s="15"/>
      <c r="AM28" s="11"/>
      <c r="AN28" s="12"/>
      <c r="AO28" s="12"/>
      <c r="AP28" s="20"/>
      <c r="AQ28" s="13"/>
      <c r="AR28" s="15"/>
      <c r="AS28" s="15"/>
      <c r="AT28" s="11"/>
      <c r="AU28" s="12"/>
      <c r="AV28" s="12"/>
      <c r="AW28" s="20"/>
      <c r="AX28" s="13"/>
      <c r="AY28" s="15"/>
      <c r="AZ28" s="15"/>
      <c r="BA28" s="11"/>
      <c r="BB28" s="12"/>
      <c r="BC28" s="12"/>
      <c r="BD28" s="20"/>
      <c r="BE28" s="13"/>
      <c r="BF28" s="15"/>
      <c r="BG28" s="15"/>
      <c r="BH28" s="11"/>
      <c r="BI28" s="12"/>
      <c r="BJ28" s="12"/>
      <c r="BK28" s="20"/>
      <c r="BL28" s="13"/>
      <c r="BM28" s="15"/>
      <c r="BN28" s="15"/>
      <c r="BO28" s="11"/>
      <c r="BP28" s="12"/>
      <c r="BQ28" s="12"/>
      <c r="BR28" s="20"/>
      <c r="BS28" s="13"/>
      <c r="BT28" s="15"/>
      <c r="BU28" s="15"/>
      <c r="BV28" s="11"/>
      <c r="BW28" s="12"/>
      <c r="BX28" s="12"/>
      <c r="BY28" s="20"/>
      <c r="BZ28" s="13"/>
      <c r="CA28" s="15"/>
      <c r="CB28" s="15"/>
      <c r="CC28" s="11"/>
      <c r="CD28" s="12"/>
      <c r="CE28" s="12"/>
      <c r="CF28" s="20"/>
    </row>
    <row r="29" spans="1:84" s="14" customFormat="1" ht="15.75" customHeight="1">
      <c r="A29" s="9"/>
      <c r="B29" s="15"/>
      <c r="C29" s="15"/>
      <c r="D29" s="11"/>
      <c r="E29" s="12"/>
      <c r="F29" s="12"/>
      <c r="G29" s="20"/>
      <c r="H29" s="13"/>
      <c r="I29" s="15"/>
      <c r="J29" s="15"/>
      <c r="K29" s="11"/>
      <c r="L29" s="12"/>
      <c r="M29" s="12"/>
      <c r="N29" s="20"/>
      <c r="O29" s="13"/>
      <c r="P29" s="15"/>
      <c r="Q29" s="15"/>
      <c r="R29" s="11"/>
      <c r="S29" s="12"/>
      <c r="T29" s="12"/>
      <c r="U29" s="20"/>
      <c r="V29" s="13"/>
      <c r="W29" s="15"/>
      <c r="X29" s="15"/>
      <c r="Y29" s="11"/>
      <c r="Z29" s="12"/>
      <c r="AA29" s="12"/>
      <c r="AB29" s="20"/>
      <c r="AC29" s="13"/>
      <c r="AD29" s="15"/>
      <c r="AE29" s="15"/>
      <c r="AF29" s="11"/>
      <c r="AG29" s="12"/>
      <c r="AH29" s="12"/>
      <c r="AI29" s="20"/>
      <c r="AJ29" s="13"/>
      <c r="AK29" s="15"/>
      <c r="AL29" s="15"/>
      <c r="AM29" s="11"/>
      <c r="AN29" s="12"/>
      <c r="AO29" s="12"/>
      <c r="AP29" s="20"/>
      <c r="AQ29" s="13"/>
      <c r="AR29" s="15"/>
      <c r="AS29" s="15"/>
      <c r="AT29" s="11"/>
      <c r="AU29" s="12"/>
      <c r="AV29" s="12"/>
      <c r="AW29" s="20"/>
      <c r="AX29" s="13"/>
      <c r="AY29" s="15"/>
      <c r="AZ29" s="15"/>
      <c r="BA29" s="11"/>
      <c r="BB29" s="12"/>
      <c r="BC29" s="12"/>
      <c r="BD29" s="20"/>
      <c r="BE29" s="13"/>
      <c r="BF29" s="15"/>
      <c r="BG29" s="15"/>
      <c r="BH29" s="11"/>
      <c r="BI29" s="12"/>
      <c r="BJ29" s="12"/>
      <c r="BK29" s="20"/>
      <c r="BL29" s="13"/>
      <c r="BM29" s="15"/>
      <c r="BN29" s="15"/>
      <c r="BO29" s="11"/>
      <c r="BP29" s="12"/>
      <c r="BQ29" s="12"/>
      <c r="BR29" s="20"/>
      <c r="BS29" s="13"/>
      <c r="BT29" s="15"/>
      <c r="BU29" s="15"/>
      <c r="BV29" s="11"/>
      <c r="BW29" s="12"/>
      <c r="BX29" s="12"/>
      <c r="BY29" s="20"/>
      <c r="BZ29" s="13"/>
      <c r="CA29" s="15"/>
      <c r="CB29" s="15"/>
      <c r="CC29" s="11"/>
      <c r="CD29" s="12"/>
      <c r="CE29" s="12"/>
      <c r="CF29" s="20"/>
    </row>
    <row r="30" spans="1:84" s="14" customFormat="1" ht="15.75" customHeight="1">
      <c r="A30" s="9"/>
      <c r="B30" s="15"/>
      <c r="C30" s="15"/>
      <c r="D30" s="11"/>
      <c r="E30" s="12"/>
      <c r="F30" s="12"/>
      <c r="G30" s="20"/>
      <c r="H30" s="13"/>
      <c r="I30" s="15"/>
      <c r="J30" s="15"/>
      <c r="K30" s="11"/>
      <c r="L30" s="12"/>
      <c r="M30" s="12"/>
      <c r="N30" s="20"/>
      <c r="O30" s="13"/>
      <c r="P30" s="15"/>
      <c r="Q30" s="15"/>
      <c r="R30" s="11"/>
      <c r="S30" s="12"/>
      <c r="T30" s="12"/>
      <c r="U30" s="20"/>
      <c r="V30" s="13"/>
      <c r="W30" s="15"/>
      <c r="X30" s="15"/>
      <c r="Y30" s="11"/>
      <c r="Z30" s="12"/>
      <c r="AA30" s="12"/>
      <c r="AB30" s="20"/>
      <c r="AC30" s="13"/>
      <c r="AD30" s="15"/>
      <c r="AE30" s="15"/>
      <c r="AF30" s="11"/>
      <c r="AG30" s="12"/>
      <c r="AH30" s="12"/>
      <c r="AI30" s="20"/>
      <c r="AJ30" s="13"/>
      <c r="AK30" s="15"/>
      <c r="AL30" s="15"/>
      <c r="AM30" s="11"/>
      <c r="AN30" s="12"/>
      <c r="AO30" s="12"/>
      <c r="AP30" s="20"/>
      <c r="AQ30" s="13"/>
      <c r="AR30" s="15"/>
      <c r="AS30" s="15"/>
      <c r="AT30" s="11"/>
      <c r="AU30" s="12"/>
      <c r="AV30" s="12"/>
      <c r="AW30" s="20"/>
      <c r="AX30" s="13"/>
      <c r="AY30" s="15"/>
      <c r="AZ30" s="15"/>
      <c r="BA30" s="11"/>
      <c r="BB30" s="12"/>
      <c r="BC30" s="12"/>
      <c r="BD30" s="20"/>
      <c r="BE30" s="13"/>
      <c r="BF30" s="15"/>
      <c r="BG30" s="15"/>
      <c r="BH30" s="11"/>
      <c r="BI30" s="12"/>
      <c r="BJ30" s="12"/>
      <c r="BK30" s="20"/>
      <c r="BL30" s="13"/>
      <c r="BM30" s="15"/>
      <c r="BN30" s="15"/>
      <c r="BO30" s="11"/>
      <c r="BP30" s="12"/>
      <c r="BQ30" s="12"/>
      <c r="BR30" s="20"/>
      <c r="BS30" s="13"/>
      <c r="BT30" s="15"/>
      <c r="BU30" s="15"/>
      <c r="BV30" s="11"/>
      <c r="BW30" s="12"/>
      <c r="BX30" s="12"/>
      <c r="BY30" s="20"/>
      <c r="BZ30" s="13"/>
      <c r="CA30" s="15"/>
      <c r="CB30" s="15"/>
      <c r="CC30" s="11"/>
      <c r="CD30" s="12"/>
      <c r="CE30" s="12"/>
      <c r="CF30" s="20"/>
    </row>
    <row r="31" spans="1:84" s="14" customFormat="1" ht="15.75" customHeight="1">
      <c r="A31" s="9"/>
      <c r="B31" s="15"/>
      <c r="C31" s="15"/>
      <c r="D31" s="11"/>
      <c r="E31" s="12"/>
      <c r="F31" s="12"/>
      <c r="G31" s="20"/>
      <c r="H31" s="13"/>
      <c r="I31" s="15"/>
      <c r="J31" s="15"/>
      <c r="K31" s="11"/>
      <c r="L31" s="12"/>
      <c r="M31" s="12"/>
      <c r="N31" s="20"/>
      <c r="O31" s="13"/>
      <c r="P31" s="15"/>
      <c r="Q31" s="15"/>
      <c r="R31" s="11"/>
      <c r="S31" s="12"/>
      <c r="T31" s="12"/>
      <c r="U31" s="20"/>
      <c r="V31" s="13"/>
      <c r="W31" s="15"/>
      <c r="X31" s="15"/>
      <c r="Y31" s="11"/>
      <c r="Z31" s="12"/>
      <c r="AA31" s="12"/>
      <c r="AB31" s="20"/>
      <c r="AC31" s="13"/>
      <c r="AD31" s="15"/>
      <c r="AE31" s="15"/>
      <c r="AF31" s="11"/>
      <c r="AG31" s="12"/>
      <c r="AH31" s="12"/>
      <c r="AI31" s="20"/>
      <c r="AJ31" s="13"/>
      <c r="AK31" s="15"/>
      <c r="AL31" s="15"/>
      <c r="AM31" s="11"/>
      <c r="AN31" s="12"/>
      <c r="AO31" s="12"/>
      <c r="AP31" s="20"/>
      <c r="AQ31" s="13"/>
      <c r="AR31" s="15"/>
      <c r="AS31" s="15"/>
      <c r="AT31" s="11"/>
      <c r="AU31" s="12"/>
      <c r="AV31" s="12"/>
      <c r="AW31" s="20"/>
      <c r="AX31" s="13"/>
      <c r="AY31" s="15"/>
      <c r="AZ31" s="15"/>
      <c r="BA31" s="11"/>
      <c r="BB31" s="12"/>
      <c r="BC31" s="12"/>
      <c r="BD31" s="20"/>
      <c r="BE31" s="13"/>
      <c r="BF31" s="15"/>
      <c r="BG31" s="15"/>
      <c r="BH31" s="11"/>
      <c r="BI31" s="12"/>
      <c r="BJ31" s="12"/>
      <c r="BK31" s="20"/>
      <c r="BL31" s="13"/>
      <c r="BM31" s="15"/>
      <c r="BN31" s="15"/>
      <c r="BO31" s="11"/>
      <c r="BP31" s="12"/>
      <c r="BQ31" s="12"/>
      <c r="BR31" s="20"/>
      <c r="BS31" s="13"/>
      <c r="BT31" s="15"/>
      <c r="BU31" s="15"/>
      <c r="BV31" s="11"/>
      <c r="BW31" s="12"/>
      <c r="BX31" s="12"/>
      <c r="BY31" s="20"/>
      <c r="BZ31" s="13"/>
      <c r="CA31" s="15"/>
      <c r="CB31" s="15"/>
      <c r="CC31" s="11"/>
      <c r="CD31" s="12"/>
      <c r="CE31" s="12"/>
      <c r="CF31" s="20"/>
    </row>
    <row r="32" spans="1:84" s="14" customFormat="1" ht="15.75" customHeight="1">
      <c r="A32" s="9"/>
      <c r="B32" s="15"/>
      <c r="C32" s="15"/>
      <c r="D32" s="11"/>
      <c r="E32" s="12"/>
      <c r="F32" s="12"/>
      <c r="G32" s="20"/>
      <c r="H32" s="13"/>
      <c r="I32" s="15"/>
      <c r="J32" s="15"/>
      <c r="K32" s="11"/>
      <c r="L32" s="12"/>
      <c r="M32" s="12"/>
      <c r="N32" s="20"/>
      <c r="O32" s="13"/>
      <c r="P32" s="15"/>
      <c r="Q32" s="15"/>
      <c r="R32" s="11"/>
      <c r="S32" s="12"/>
      <c r="T32" s="12"/>
      <c r="U32" s="20"/>
      <c r="V32" s="13"/>
      <c r="W32" s="15"/>
      <c r="X32" s="15"/>
      <c r="Y32" s="11"/>
      <c r="Z32" s="12"/>
      <c r="AA32" s="12"/>
      <c r="AB32" s="20"/>
      <c r="AC32" s="13"/>
      <c r="AD32" s="15"/>
      <c r="AE32" s="15"/>
      <c r="AF32" s="11"/>
      <c r="AG32" s="12"/>
      <c r="AH32" s="12"/>
      <c r="AI32" s="20"/>
      <c r="AJ32" s="13"/>
      <c r="AK32" s="15"/>
      <c r="AL32" s="15"/>
      <c r="AM32" s="11"/>
      <c r="AN32" s="12"/>
      <c r="AO32" s="12"/>
      <c r="AP32" s="20"/>
      <c r="AQ32" s="13"/>
      <c r="AR32" s="15"/>
      <c r="AS32" s="15"/>
      <c r="AT32" s="11"/>
      <c r="AU32" s="12"/>
      <c r="AV32" s="12"/>
      <c r="AW32" s="20"/>
      <c r="AX32" s="13"/>
      <c r="AY32" s="15"/>
      <c r="AZ32" s="15"/>
      <c r="BA32" s="11"/>
      <c r="BB32" s="12"/>
      <c r="BC32" s="12"/>
      <c r="BD32" s="20"/>
      <c r="BE32" s="13"/>
      <c r="BF32" s="15"/>
      <c r="BG32" s="15"/>
      <c r="BH32" s="11"/>
      <c r="BI32" s="12"/>
      <c r="BJ32" s="12"/>
      <c r="BK32" s="20"/>
      <c r="BL32" s="13"/>
      <c r="BM32" s="15"/>
      <c r="BN32" s="15"/>
      <c r="BO32" s="11"/>
      <c r="BP32" s="12"/>
      <c r="BQ32" s="12"/>
      <c r="BR32" s="20"/>
      <c r="BS32" s="13"/>
      <c r="BT32" s="15"/>
      <c r="BU32" s="15"/>
      <c r="BV32" s="11"/>
      <c r="BW32" s="12"/>
      <c r="BX32" s="12"/>
      <c r="BY32" s="20"/>
      <c r="BZ32" s="13"/>
      <c r="CA32" s="15"/>
      <c r="CB32" s="15"/>
      <c r="CC32" s="11"/>
      <c r="CD32" s="12"/>
      <c r="CE32" s="12"/>
      <c r="CF32" s="20"/>
    </row>
    <row r="33" spans="1:84" s="14" customFormat="1" ht="15.75" customHeight="1">
      <c r="A33" s="9"/>
      <c r="B33" s="15"/>
      <c r="C33" s="15"/>
      <c r="D33" s="11"/>
      <c r="E33" s="12"/>
      <c r="F33" s="12"/>
      <c r="G33" s="20"/>
      <c r="H33" s="13"/>
      <c r="I33" s="15"/>
      <c r="J33" s="15"/>
      <c r="K33" s="11"/>
      <c r="L33" s="12"/>
      <c r="M33" s="12"/>
      <c r="N33" s="20"/>
      <c r="O33" s="13"/>
      <c r="P33" s="15"/>
      <c r="Q33" s="15"/>
      <c r="R33" s="11"/>
      <c r="S33" s="12"/>
      <c r="T33" s="12"/>
      <c r="U33" s="20"/>
      <c r="V33" s="13"/>
      <c r="W33" s="15"/>
      <c r="X33" s="15"/>
      <c r="Y33" s="11"/>
      <c r="Z33" s="12"/>
      <c r="AA33" s="12"/>
      <c r="AB33" s="20"/>
      <c r="AC33" s="13"/>
      <c r="AD33" s="15"/>
      <c r="AE33" s="15"/>
      <c r="AF33" s="11"/>
      <c r="AG33" s="12"/>
      <c r="AH33" s="12"/>
      <c r="AI33" s="20"/>
      <c r="AJ33" s="13"/>
      <c r="AK33" s="15"/>
      <c r="AL33" s="15"/>
      <c r="AM33" s="11"/>
      <c r="AN33" s="12"/>
      <c r="AO33" s="12"/>
      <c r="AP33" s="20"/>
      <c r="AQ33" s="13"/>
      <c r="AR33" s="15"/>
      <c r="AS33" s="15"/>
      <c r="AT33" s="11"/>
      <c r="AU33" s="12"/>
      <c r="AV33" s="12"/>
      <c r="AW33" s="20"/>
      <c r="AX33" s="13"/>
      <c r="AY33" s="15"/>
      <c r="AZ33" s="15"/>
      <c r="BA33" s="11"/>
      <c r="BB33" s="12"/>
      <c r="BC33" s="12"/>
      <c r="BD33" s="20"/>
      <c r="BE33" s="13"/>
      <c r="BF33" s="15"/>
      <c r="BG33" s="15"/>
      <c r="BH33" s="11"/>
      <c r="BI33" s="12"/>
      <c r="BJ33" s="12"/>
      <c r="BK33" s="20"/>
      <c r="BL33" s="13"/>
      <c r="BM33" s="15"/>
      <c r="BN33" s="15"/>
      <c r="BO33" s="11"/>
      <c r="BP33" s="12"/>
      <c r="BQ33" s="12"/>
      <c r="BR33" s="20"/>
      <c r="BS33" s="13"/>
      <c r="BT33" s="15"/>
      <c r="BU33" s="15"/>
      <c r="BV33" s="11"/>
      <c r="BW33" s="12"/>
      <c r="BX33" s="12"/>
      <c r="BY33" s="20"/>
      <c r="BZ33" s="13"/>
      <c r="CA33" s="15"/>
      <c r="CB33" s="15"/>
      <c r="CC33" s="11"/>
      <c r="CD33" s="12"/>
      <c r="CE33" s="12"/>
      <c r="CF33" s="20"/>
    </row>
    <row r="34" spans="1:84" s="14" customFormat="1" ht="15.75" customHeight="1">
      <c r="A34" s="9"/>
      <c r="B34" s="15"/>
      <c r="C34" s="15"/>
      <c r="D34" s="11"/>
      <c r="E34" s="12"/>
      <c r="F34" s="12"/>
      <c r="G34" s="20"/>
      <c r="H34" s="13"/>
      <c r="I34" s="15"/>
      <c r="J34" s="15"/>
      <c r="K34" s="11"/>
      <c r="L34" s="12"/>
      <c r="M34" s="12"/>
      <c r="N34" s="20"/>
      <c r="O34" s="13"/>
      <c r="P34" s="15"/>
      <c r="Q34" s="15"/>
      <c r="R34" s="11"/>
      <c r="S34" s="12"/>
      <c r="T34" s="12"/>
      <c r="U34" s="20"/>
      <c r="V34" s="13"/>
      <c r="W34" s="15"/>
      <c r="X34" s="15"/>
      <c r="Y34" s="11"/>
      <c r="Z34" s="12"/>
      <c r="AA34" s="12"/>
      <c r="AB34" s="20"/>
      <c r="AC34" s="13"/>
      <c r="AD34" s="15"/>
      <c r="AE34" s="15"/>
      <c r="AF34" s="11"/>
      <c r="AG34" s="12"/>
      <c r="AH34" s="12"/>
      <c r="AI34" s="20"/>
      <c r="AJ34" s="13"/>
      <c r="AK34" s="15"/>
      <c r="AL34" s="15"/>
      <c r="AM34" s="11"/>
      <c r="AN34" s="12"/>
      <c r="AO34" s="12"/>
      <c r="AP34" s="20"/>
      <c r="AQ34" s="13"/>
      <c r="AR34" s="15"/>
      <c r="AS34" s="15"/>
      <c r="AT34" s="11"/>
      <c r="AU34" s="12"/>
      <c r="AV34" s="12"/>
      <c r="AW34" s="20"/>
      <c r="AX34" s="13"/>
      <c r="AY34" s="15"/>
      <c r="AZ34" s="15"/>
      <c r="BA34" s="11"/>
      <c r="BB34" s="12"/>
      <c r="BC34" s="12"/>
      <c r="BD34" s="20"/>
      <c r="BE34" s="13"/>
      <c r="BF34" s="15"/>
      <c r="BG34" s="15"/>
      <c r="BH34" s="11"/>
      <c r="BI34" s="12"/>
      <c r="BJ34" s="12"/>
      <c r="BK34" s="20"/>
      <c r="BL34" s="13"/>
      <c r="BM34" s="15"/>
      <c r="BN34" s="15"/>
      <c r="BO34" s="11"/>
      <c r="BP34" s="12"/>
      <c r="BQ34" s="12"/>
      <c r="BR34" s="20"/>
      <c r="BS34" s="13"/>
      <c r="BT34" s="15"/>
      <c r="BU34" s="15"/>
      <c r="BV34" s="11"/>
      <c r="BW34" s="12"/>
      <c r="BX34" s="12"/>
      <c r="BY34" s="20"/>
      <c r="BZ34" s="13"/>
      <c r="CA34" s="15"/>
      <c r="CB34" s="15"/>
      <c r="CC34" s="11"/>
      <c r="CD34" s="12"/>
      <c r="CE34" s="12"/>
      <c r="CF34" s="20"/>
    </row>
    <row r="35" spans="1:84" s="14" customFormat="1" ht="15.75" customHeight="1">
      <c r="A35" s="9"/>
      <c r="B35" s="10"/>
      <c r="C35" s="10"/>
      <c r="D35" s="11"/>
      <c r="E35" s="12"/>
      <c r="F35" s="12"/>
      <c r="G35" s="20"/>
      <c r="H35" s="13"/>
      <c r="I35" s="10"/>
      <c r="J35" s="10"/>
      <c r="K35" s="11"/>
      <c r="L35" s="12"/>
      <c r="M35" s="12"/>
      <c r="N35" s="20"/>
      <c r="O35" s="13"/>
      <c r="P35" s="10"/>
      <c r="Q35" s="10"/>
      <c r="R35" s="11"/>
      <c r="S35" s="12"/>
      <c r="T35" s="12"/>
      <c r="U35" s="20"/>
      <c r="V35" s="13"/>
      <c r="W35" s="10"/>
      <c r="X35" s="10"/>
      <c r="Y35" s="11"/>
      <c r="Z35" s="12"/>
      <c r="AA35" s="12"/>
      <c r="AB35" s="20"/>
      <c r="AC35" s="13"/>
      <c r="AD35" s="10"/>
      <c r="AE35" s="10"/>
      <c r="AF35" s="11"/>
      <c r="AG35" s="12"/>
      <c r="AH35" s="12"/>
      <c r="AI35" s="20"/>
      <c r="AJ35" s="13"/>
      <c r="AK35" s="10"/>
      <c r="AL35" s="10"/>
      <c r="AM35" s="11"/>
      <c r="AN35" s="12"/>
      <c r="AO35" s="12"/>
      <c r="AP35" s="20"/>
      <c r="AQ35" s="13"/>
      <c r="AR35" s="10"/>
      <c r="AS35" s="10"/>
      <c r="AT35" s="11"/>
      <c r="AU35" s="12"/>
      <c r="AV35" s="12"/>
      <c r="AW35" s="20"/>
      <c r="AX35" s="13"/>
      <c r="AY35" s="10"/>
      <c r="AZ35" s="10"/>
      <c r="BA35" s="11"/>
      <c r="BB35" s="12"/>
      <c r="BC35" s="12"/>
      <c r="BD35" s="20"/>
      <c r="BE35" s="13"/>
      <c r="BF35" s="10"/>
      <c r="BG35" s="10"/>
      <c r="BH35" s="11"/>
      <c r="BI35" s="12"/>
      <c r="BJ35" s="12"/>
      <c r="BK35" s="20"/>
      <c r="BL35" s="13"/>
      <c r="BM35" s="10"/>
      <c r="BN35" s="10"/>
      <c r="BO35" s="11"/>
      <c r="BP35" s="12"/>
      <c r="BQ35" s="12"/>
      <c r="BR35" s="20"/>
      <c r="BS35" s="13"/>
      <c r="BT35" s="10"/>
      <c r="BU35" s="10"/>
      <c r="BV35" s="11"/>
      <c r="BW35" s="12"/>
      <c r="BX35" s="12"/>
      <c r="BY35" s="20"/>
      <c r="BZ35" s="13"/>
      <c r="CA35" s="10"/>
      <c r="CB35" s="10"/>
      <c r="CC35" s="11"/>
      <c r="CD35" s="12"/>
      <c r="CE35" s="12"/>
      <c r="CF35" s="20"/>
    </row>
    <row r="36" spans="1:84" s="14" customFormat="1" ht="15.75" customHeight="1">
      <c r="A36" s="9"/>
      <c r="B36" s="15"/>
      <c r="C36" s="15"/>
      <c r="D36" s="11"/>
      <c r="E36" s="12"/>
      <c r="F36" s="12"/>
      <c r="G36" s="20"/>
      <c r="H36" s="13"/>
      <c r="I36" s="15"/>
      <c r="J36" s="15"/>
      <c r="K36" s="11"/>
      <c r="L36" s="12"/>
      <c r="M36" s="12"/>
      <c r="N36" s="20"/>
      <c r="O36" s="13"/>
      <c r="P36" s="15"/>
      <c r="Q36" s="15"/>
      <c r="R36" s="11"/>
      <c r="S36" s="12"/>
      <c r="T36" s="12"/>
      <c r="U36" s="20"/>
      <c r="V36" s="13"/>
      <c r="W36" s="15"/>
      <c r="X36" s="15"/>
      <c r="Y36" s="11"/>
      <c r="Z36" s="12"/>
      <c r="AA36" s="12"/>
      <c r="AB36" s="20"/>
      <c r="AC36" s="13"/>
      <c r="AD36" s="15"/>
      <c r="AE36" s="15"/>
      <c r="AF36" s="11"/>
      <c r="AG36" s="12"/>
      <c r="AH36" s="12"/>
      <c r="AI36" s="20"/>
      <c r="AJ36" s="13"/>
      <c r="AK36" s="15"/>
      <c r="AL36" s="15"/>
      <c r="AM36" s="11"/>
      <c r="AN36" s="12"/>
      <c r="AO36" s="12"/>
      <c r="AP36" s="20"/>
      <c r="AQ36" s="13"/>
      <c r="AR36" s="15"/>
      <c r="AS36" s="15"/>
      <c r="AT36" s="11"/>
      <c r="AU36" s="12"/>
      <c r="AV36" s="12"/>
      <c r="AW36" s="20"/>
      <c r="AX36" s="13"/>
      <c r="AY36" s="15"/>
      <c r="AZ36" s="15"/>
      <c r="BA36" s="11"/>
      <c r="BB36" s="12"/>
      <c r="BC36" s="12"/>
      <c r="BD36" s="20"/>
      <c r="BE36" s="13"/>
      <c r="BF36" s="15"/>
      <c r="BG36" s="15"/>
      <c r="BH36" s="11"/>
      <c r="BI36" s="12"/>
      <c r="BJ36" s="12"/>
      <c r="BK36" s="20"/>
      <c r="BL36" s="13"/>
      <c r="BM36" s="15"/>
      <c r="BN36" s="15"/>
      <c r="BO36" s="11"/>
      <c r="BP36" s="12"/>
      <c r="BQ36" s="12"/>
      <c r="BR36" s="20"/>
      <c r="BS36" s="13"/>
      <c r="BT36" s="15"/>
      <c r="BU36" s="15"/>
      <c r="BV36" s="11"/>
      <c r="BW36" s="12"/>
      <c r="BX36" s="12"/>
      <c r="BY36" s="20"/>
      <c r="BZ36" s="13"/>
      <c r="CA36" s="15"/>
      <c r="CB36" s="15"/>
      <c r="CC36" s="11"/>
      <c r="CD36" s="12"/>
      <c r="CE36" s="12"/>
      <c r="CF36" s="20"/>
    </row>
    <row r="37" spans="1:84" s="14" customFormat="1" ht="15.75" customHeight="1">
      <c r="A37" s="9"/>
      <c r="B37" s="15"/>
      <c r="C37" s="15"/>
      <c r="D37" s="11"/>
      <c r="E37" s="12"/>
      <c r="F37" s="12"/>
      <c r="G37" s="20"/>
      <c r="H37" s="13"/>
      <c r="I37" s="15"/>
      <c r="J37" s="15"/>
      <c r="K37" s="11"/>
      <c r="L37" s="12"/>
      <c r="M37" s="12"/>
      <c r="N37" s="20"/>
      <c r="O37" s="13"/>
      <c r="P37" s="15"/>
      <c r="Q37" s="15"/>
      <c r="R37" s="11"/>
      <c r="S37" s="12"/>
      <c r="T37" s="12"/>
      <c r="U37" s="20"/>
      <c r="V37" s="13"/>
      <c r="W37" s="15"/>
      <c r="X37" s="15"/>
      <c r="Y37" s="11"/>
      <c r="Z37" s="12"/>
      <c r="AA37" s="12"/>
      <c r="AB37" s="20"/>
      <c r="AC37" s="13"/>
      <c r="AD37" s="15"/>
      <c r="AE37" s="15"/>
      <c r="AF37" s="11"/>
      <c r="AG37" s="12"/>
      <c r="AH37" s="12"/>
      <c r="AI37" s="20"/>
      <c r="AJ37" s="13"/>
      <c r="AK37" s="15"/>
      <c r="AL37" s="15"/>
      <c r="AM37" s="11"/>
      <c r="AN37" s="12"/>
      <c r="AO37" s="12"/>
      <c r="AP37" s="20"/>
      <c r="AQ37" s="13"/>
      <c r="AR37" s="15"/>
      <c r="AS37" s="15"/>
      <c r="AT37" s="11"/>
      <c r="AU37" s="12"/>
      <c r="AV37" s="12"/>
      <c r="AW37" s="20"/>
      <c r="AX37" s="13"/>
      <c r="AY37" s="15"/>
      <c r="AZ37" s="15"/>
      <c r="BA37" s="11"/>
      <c r="BB37" s="12"/>
      <c r="BC37" s="12"/>
      <c r="BD37" s="20"/>
      <c r="BE37" s="13"/>
      <c r="BF37" s="15"/>
      <c r="BG37" s="15"/>
      <c r="BH37" s="11"/>
      <c r="BI37" s="12"/>
      <c r="BJ37" s="12"/>
      <c r="BK37" s="20"/>
      <c r="BL37" s="13"/>
      <c r="BM37" s="15"/>
      <c r="BN37" s="15"/>
      <c r="BO37" s="11"/>
      <c r="BP37" s="12"/>
      <c r="BQ37" s="12"/>
      <c r="BR37" s="20"/>
      <c r="BS37" s="13"/>
      <c r="BT37" s="15"/>
      <c r="BU37" s="15"/>
      <c r="BV37" s="11"/>
      <c r="BW37" s="12"/>
      <c r="BX37" s="12"/>
      <c r="BY37" s="20"/>
      <c r="BZ37" s="13"/>
      <c r="CA37" s="15"/>
      <c r="CB37" s="15"/>
      <c r="CC37" s="11"/>
      <c r="CD37" s="12"/>
      <c r="CE37" s="12"/>
      <c r="CF37" s="20"/>
    </row>
    <row r="38" spans="1:84" s="14" customFormat="1" ht="15.75" customHeight="1">
      <c r="A38" s="9"/>
      <c r="B38" s="15"/>
      <c r="C38" s="15"/>
      <c r="D38" s="11"/>
      <c r="E38" s="12"/>
      <c r="F38" s="12"/>
      <c r="G38" s="20"/>
      <c r="H38" s="13"/>
      <c r="I38" s="15"/>
      <c r="J38" s="15"/>
      <c r="K38" s="11"/>
      <c r="L38" s="12"/>
      <c r="M38" s="12"/>
      <c r="N38" s="20"/>
      <c r="O38" s="13"/>
      <c r="P38" s="15"/>
      <c r="Q38" s="15"/>
      <c r="R38" s="11"/>
      <c r="S38" s="12"/>
      <c r="T38" s="12"/>
      <c r="U38" s="20"/>
      <c r="V38" s="13"/>
      <c r="W38" s="15"/>
      <c r="X38" s="15"/>
      <c r="Y38" s="11"/>
      <c r="Z38" s="12"/>
      <c r="AA38" s="12"/>
      <c r="AB38" s="20"/>
      <c r="AC38" s="13"/>
      <c r="AD38" s="15"/>
      <c r="AE38" s="15"/>
      <c r="AF38" s="11"/>
      <c r="AG38" s="12"/>
      <c r="AH38" s="12"/>
      <c r="AI38" s="20"/>
      <c r="AJ38" s="13"/>
      <c r="AK38" s="15"/>
      <c r="AL38" s="15"/>
      <c r="AM38" s="11"/>
      <c r="AN38" s="12"/>
      <c r="AO38" s="12"/>
      <c r="AP38" s="20"/>
      <c r="AQ38" s="13"/>
      <c r="AR38" s="15"/>
      <c r="AS38" s="15"/>
      <c r="AT38" s="11"/>
      <c r="AU38" s="12"/>
      <c r="AV38" s="12"/>
      <c r="AW38" s="20"/>
      <c r="AX38" s="13"/>
      <c r="AY38" s="15"/>
      <c r="AZ38" s="15"/>
      <c r="BA38" s="11"/>
      <c r="BB38" s="12"/>
      <c r="BC38" s="12"/>
      <c r="BD38" s="20"/>
      <c r="BE38" s="13"/>
      <c r="BF38" s="15"/>
      <c r="BG38" s="15"/>
      <c r="BH38" s="11"/>
      <c r="BI38" s="12"/>
      <c r="BJ38" s="12"/>
      <c r="BK38" s="20"/>
      <c r="BL38" s="13"/>
      <c r="BM38" s="15"/>
      <c r="BN38" s="15"/>
      <c r="BO38" s="11"/>
      <c r="BP38" s="12"/>
      <c r="BQ38" s="12"/>
      <c r="BR38" s="20"/>
      <c r="BS38" s="13"/>
      <c r="BT38" s="15"/>
      <c r="BU38" s="15"/>
      <c r="BV38" s="11"/>
      <c r="BW38" s="12"/>
      <c r="BX38" s="12"/>
      <c r="BY38" s="20"/>
      <c r="BZ38" s="13"/>
      <c r="CA38" s="15"/>
      <c r="CB38" s="15"/>
      <c r="CC38" s="11"/>
      <c r="CD38" s="12"/>
      <c r="CE38" s="12"/>
      <c r="CF38" s="20"/>
    </row>
    <row r="39" spans="1:84" s="14" customFormat="1" ht="15.75" customHeight="1">
      <c r="A39" s="9"/>
      <c r="B39" s="15"/>
      <c r="C39" s="15"/>
      <c r="D39" s="11"/>
      <c r="E39" s="12"/>
      <c r="F39" s="12"/>
      <c r="G39" s="20"/>
      <c r="H39" s="13"/>
      <c r="I39" s="15"/>
      <c r="J39" s="15"/>
      <c r="K39" s="11"/>
      <c r="L39" s="12"/>
      <c r="M39" s="12"/>
      <c r="N39" s="20"/>
      <c r="O39" s="13"/>
      <c r="P39" s="15"/>
      <c r="Q39" s="15"/>
      <c r="R39" s="11"/>
      <c r="S39" s="12"/>
      <c r="T39" s="12"/>
      <c r="U39" s="20"/>
      <c r="V39" s="13"/>
      <c r="W39" s="15"/>
      <c r="X39" s="15"/>
      <c r="Y39" s="11"/>
      <c r="Z39" s="12"/>
      <c r="AA39" s="12"/>
      <c r="AB39" s="20"/>
      <c r="AC39" s="13"/>
      <c r="AD39" s="15"/>
      <c r="AE39" s="15"/>
      <c r="AF39" s="11"/>
      <c r="AG39" s="12"/>
      <c r="AH39" s="12"/>
      <c r="AI39" s="20"/>
      <c r="AJ39" s="13"/>
      <c r="AK39" s="15"/>
      <c r="AL39" s="15"/>
      <c r="AM39" s="11"/>
      <c r="AN39" s="12"/>
      <c r="AO39" s="12"/>
      <c r="AP39" s="20"/>
      <c r="AQ39" s="13"/>
      <c r="AR39" s="15"/>
      <c r="AS39" s="15"/>
      <c r="AT39" s="11"/>
      <c r="AU39" s="12"/>
      <c r="AV39" s="12"/>
      <c r="AW39" s="20"/>
      <c r="AX39" s="13"/>
      <c r="AY39" s="15"/>
      <c r="AZ39" s="15"/>
      <c r="BA39" s="11"/>
      <c r="BB39" s="12"/>
      <c r="BC39" s="12"/>
      <c r="BD39" s="20"/>
      <c r="BE39" s="13"/>
      <c r="BF39" s="15"/>
      <c r="BG39" s="15"/>
      <c r="BH39" s="11"/>
      <c r="BI39" s="12"/>
      <c r="BJ39" s="12"/>
      <c r="BK39" s="20"/>
      <c r="BL39" s="13"/>
      <c r="BM39" s="15"/>
      <c r="BN39" s="15"/>
      <c r="BO39" s="11"/>
      <c r="BP39" s="12"/>
      <c r="BQ39" s="12"/>
      <c r="BR39" s="20"/>
      <c r="BS39" s="13"/>
      <c r="BT39" s="15"/>
      <c r="BU39" s="15"/>
      <c r="BV39" s="11"/>
      <c r="BW39" s="12"/>
      <c r="BX39" s="12"/>
      <c r="BY39" s="20"/>
      <c r="BZ39" s="13"/>
      <c r="CA39" s="15"/>
      <c r="CB39" s="15"/>
      <c r="CC39" s="11"/>
      <c r="CD39" s="12"/>
      <c r="CE39" s="12"/>
      <c r="CF39" s="20"/>
    </row>
    <row r="40" spans="1:84" s="14" customFormat="1" ht="15.75" customHeight="1">
      <c r="A40" s="9"/>
      <c r="B40" s="15"/>
      <c r="C40" s="15"/>
      <c r="D40" s="11"/>
      <c r="E40" s="12"/>
      <c r="F40" s="12"/>
      <c r="G40" s="20"/>
      <c r="H40" s="13"/>
      <c r="I40" s="15"/>
      <c r="J40" s="15"/>
      <c r="K40" s="11"/>
      <c r="L40" s="12"/>
      <c r="M40" s="12"/>
      <c r="N40" s="20"/>
      <c r="O40" s="13"/>
      <c r="P40" s="15"/>
      <c r="Q40" s="15"/>
      <c r="R40" s="11"/>
      <c r="S40" s="12"/>
      <c r="T40" s="12"/>
      <c r="U40" s="20"/>
      <c r="V40" s="13"/>
      <c r="W40" s="15"/>
      <c r="X40" s="15"/>
      <c r="Y40" s="11"/>
      <c r="Z40" s="12"/>
      <c r="AA40" s="12"/>
      <c r="AB40" s="20"/>
      <c r="AC40" s="13"/>
      <c r="AD40" s="15"/>
      <c r="AE40" s="15"/>
      <c r="AF40" s="11"/>
      <c r="AG40" s="12"/>
      <c r="AH40" s="12"/>
      <c r="AI40" s="20"/>
      <c r="AJ40" s="13"/>
      <c r="AK40" s="15"/>
      <c r="AL40" s="15"/>
      <c r="AM40" s="11"/>
      <c r="AN40" s="12"/>
      <c r="AO40" s="12"/>
      <c r="AP40" s="20"/>
      <c r="AQ40" s="13"/>
      <c r="AR40" s="15"/>
      <c r="AS40" s="15"/>
      <c r="AT40" s="11"/>
      <c r="AU40" s="12"/>
      <c r="AV40" s="12"/>
      <c r="AW40" s="20"/>
      <c r="AX40" s="13"/>
      <c r="AY40" s="15"/>
      <c r="AZ40" s="15"/>
      <c r="BA40" s="11"/>
      <c r="BB40" s="12"/>
      <c r="BC40" s="12"/>
      <c r="BD40" s="20"/>
      <c r="BE40" s="13"/>
      <c r="BF40" s="15"/>
      <c r="BG40" s="15"/>
      <c r="BH40" s="11"/>
      <c r="BI40" s="12"/>
      <c r="BJ40" s="12"/>
      <c r="BK40" s="20"/>
      <c r="BL40" s="13"/>
      <c r="BM40" s="15"/>
      <c r="BN40" s="15"/>
      <c r="BO40" s="11"/>
      <c r="BP40" s="12"/>
      <c r="BQ40" s="12"/>
      <c r="BR40" s="20"/>
      <c r="BS40" s="13"/>
      <c r="BT40" s="15"/>
      <c r="BU40" s="15"/>
      <c r="BV40" s="11"/>
      <c r="BW40" s="12"/>
      <c r="BX40" s="12"/>
      <c r="BY40" s="20"/>
      <c r="BZ40" s="13"/>
      <c r="CA40" s="15"/>
      <c r="CB40" s="15"/>
      <c r="CC40" s="11"/>
      <c r="CD40" s="12"/>
      <c r="CE40" s="12"/>
      <c r="CF40" s="20"/>
    </row>
    <row r="41" spans="1:84" s="14" customFormat="1" ht="15.75" customHeight="1">
      <c r="A41" s="9"/>
      <c r="B41" s="15"/>
      <c r="C41" s="15"/>
      <c r="D41" s="11"/>
      <c r="E41" s="12"/>
      <c r="F41" s="12"/>
      <c r="G41" s="20"/>
      <c r="H41" s="13"/>
      <c r="I41" s="15"/>
      <c r="J41" s="15"/>
      <c r="K41" s="11"/>
      <c r="L41" s="12"/>
      <c r="M41" s="12"/>
      <c r="N41" s="20"/>
      <c r="O41" s="13"/>
      <c r="P41" s="15"/>
      <c r="Q41" s="15"/>
      <c r="R41" s="11"/>
      <c r="S41" s="12"/>
      <c r="T41" s="12"/>
      <c r="U41" s="20"/>
      <c r="V41" s="13"/>
      <c r="W41" s="15"/>
      <c r="X41" s="15"/>
      <c r="Y41" s="11"/>
      <c r="Z41" s="12"/>
      <c r="AA41" s="12"/>
      <c r="AB41" s="20"/>
      <c r="AC41" s="13"/>
      <c r="AD41" s="15"/>
      <c r="AE41" s="15"/>
      <c r="AF41" s="11"/>
      <c r="AG41" s="12"/>
      <c r="AH41" s="12"/>
      <c r="AI41" s="20"/>
      <c r="AJ41" s="13"/>
      <c r="AK41" s="15"/>
      <c r="AL41" s="15"/>
      <c r="AM41" s="11"/>
      <c r="AN41" s="12"/>
      <c r="AO41" s="12"/>
      <c r="AP41" s="20"/>
      <c r="AQ41" s="13"/>
      <c r="AR41" s="15"/>
      <c r="AS41" s="15"/>
      <c r="AT41" s="11"/>
      <c r="AU41" s="12"/>
      <c r="AV41" s="12"/>
      <c r="AW41" s="20"/>
      <c r="AX41" s="13"/>
      <c r="AY41" s="15"/>
      <c r="AZ41" s="15"/>
      <c r="BA41" s="11"/>
      <c r="BB41" s="12"/>
      <c r="BC41" s="12"/>
      <c r="BD41" s="20"/>
      <c r="BE41" s="13"/>
      <c r="BF41" s="15"/>
      <c r="BG41" s="15"/>
      <c r="BH41" s="11"/>
      <c r="BI41" s="12"/>
      <c r="BJ41" s="12"/>
      <c r="BK41" s="20"/>
      <c r="BL41" s="13"/>
      <c r="BM41" s="15"/>
      <c r="BN41" s="15"/>
      <c r="BO41" s="11"/>
      <c r="BP41" s="12"/>
      <c r="BQ41" s="12"/>
      <c r="BR41" s="20"/>
      <c r="BS41" s="13"/>
      <c r="BT41" s="15"/>
      <c r="BU41" s="15"/>
      <c r="BV41" s="11"/>
      <c r="BW41" s="12"/>
      <c r="BX41" s="12"/>
      <c r="BY41" s="20"/>
      <c r="BZ41" s="13"/>
      <c r="CA41" s="15"/>
      <c r="CB41" s="15"/>
      <c r="CC41" s="11"/>
      <c r="CD41" s="12"/>
      <c r="CE41" s="12"/>
      <c r="CF41" s="20"/>
    </row>
    <row r="42" spans="1:84" s="14" customFormat="1" ht="15.75" customHeight="1">
      <c r="A42" s="9"/>
      <c r="B42" s="15"/>
      <c r="C42" s="15"/>
      <c r="D42" s="11"/>
      <c r="E42" s="12"/>
      <c r="F42" s="12"/>
      <c r="G42" s="20"/>
      <c r="H42" s="13"/>
      <c r="I42" s="15"/>
      <c r="J42" s="15"/>
      <c r="K42" s="11"/>
      <c r="L42" s="12"/>
      <c r="M42" s="12"/>
      <c r="N42" s="20"/>
      <c r="O42" s="13"/>
      <c r="P42" s="15"/>
      <c r="Q42" s="15"/>
      <c r="R42" s="11"/>
      <c r="S42" s="12"/>
      <c r="T42" s="12"/>
      <c r="U42" s="20"/>
      <c r="V42" s="13"/>
      <c r="W42" s="15"/>
      <c r="X42" s="15"/>
      <c r="Y42" s="11"/>
      <c r="Z42" s="12"/>
      <c r="AA42" s="12"/>
      <c r="AB42" s="20"/>
      <c r="AC42" s="13"/>
      <c r="AD42" s="15"/>
      <c r="AE42" s="15"/>
      <c r="AF42" s="11"/>
      <c r="AG42" s="12"/>
      <c r="AH42" s="12"/>
      <c r="AI42" s="20"/>
      <c r="AJ42" s="13"/>
      <c r="AK42" s="15"/>
      <c r="AL42" s="15"/>
      <c r="AM42" s="11"/>
      <c r="AN42" s="12"/>
      <c r="AO42" s="12"/>
      <c r="AP42" s="20"/>
      <c r="AQ42" s="13"/>
      <c r="AR42" s="15"/>
      <c r="AS42" s="15"/>
      <c r="AT42" s="11"/>
      <c r="AU42" s="12"/>
      <c r="AV42" s="12"/>
      <c r="AW42" s="20"/>
      <c r="AX42" s="13"/>
      <c r="AY42" s="15"/>
      <c r="AZ42" s="15"/>
      <c r="BA42" s="11"/>
      <c r="BB42" s="12"/>
      <c r="BC42" s="12"/>
      <c r="BD42" s="20"/>
      <c r="BE42" s="13"/>
      <c r="BF42" s="15"/>
      <c r="BG42" s="15"/>
      <c r="BH42" s="11"/>
      <c r="BI42" s="12"/>
      <c r="BJ42" s="12"/>
      <c r="BK42" s="20"/>
      <c r="BL42" s="13"/>
      <c r="BM42" s="15"/>
      <c r="BN42" s="15"/>
      <c r="BO42" s="11"/>
      <c r="BP42" s="12"/>
      <c r="BQ42" s="12"/>
      <c r="BR42" s="20"/>
      <c r="BS42" s="13"/>
      <c r="BT42" s="15"/>
      <c r="BU42" s="15"/>
      <c r="BV42" s="11"/>
      <c r="BW42" s="12"/>
      <c r="BX42" s="12"/>
      <c r="BY42" s="20"/>
      <c r="BZ42" s="13"/>
      <c r="CA42" s="15"/>
      <c r="CB42" s="15"/>
      <c r="CC42" s="11"/>
      <c r="CD42" s="12"/>
      <c r="CE42" s="12"/>
      <c r="CF42" s="20"/>
    </row>
    <row r="43" spans="1:84" s="14" customFormat="1" ht="15.75" customHeight="1">
      <c r="A43" s="9"/>
      <c r="B43" s="15"/>
      <c r="C43" s="15"/>
      <c r="D43" s="11"/>
      <c r="E43" s="12"/>
      <c r="F43" s="12"/>
      <c r="G43" s="20"/>
      <c r="H43" s="13"/>
      <c r="I43" s="15"/>
      <c r="J43" s="15"/>
      <c r="K43" s="11"/>
      <c r="L43" s="12"/>
      <c r="M43" s="12"/>
      <c r="N43" s="20"/>
      <c r="O43" s="13"/>
      <c r="P43" s="15"/>
      <c r="Q43" s="15"/>
      <c r="R43" s="11"/>
      <c r="S43" s="12"/>
      <c r="T43" s="12"/>
      <c r="U43" s="20"/>
      <c r="V43" s="13"/>
      <c r="W43" s="15"/>
      <c r="X43" s="15"/>
      <c r="Y43" s="11"/>
      <c r="Z43" s="12"/>
      <c r="AA43" s="12"/>
      <c r="AB43" s="20"/>
      <c r="AC43" s="13"/>
      <c r="AD43" s="15"/>
      <c r="AE43" s="15"/>
      <c r="AF43" s="11"/>
      <c r="AG43" s="12"/>
      <c r="AH43" s="12"/>
      <c r="AI43" s="20"/>
      <c r="AJ43" s="13"/>
      <c r="AK43" s="15"/>
      <c r="AL43" s="15"/>
      <c r="AM43" s="11"/>
      <c r="AN43" s="12"/>
      <c r="AO43" s="12"/>
      <c r="AP43" s="20"/>
      <c r="AQ43" s="13"/>
      <c r="AR43" s="15"/>
      <c r="AS43" s="15"/>
      <c r="AT43" s="11"/>
      <c r="AU43" s="12"/>
      <c r="AV43" s="12"/>
      <c r="AW43" s="20"/>
      <c r="AX43" s="13"/>
      <c r="AY43" s="15"/>
      <c r="AZ43" s="15"/>
      <c r="BA43" s="11"/>
      <c r="BB43" s="12"/>
      <c r="BC43" s="12"/>
      <c r="BD43" s="20"/>
      <c r="BE43" s="13"/>
      <c r="BF43" s="15"/>
      <c r="BG43" s="15"/>
      <c r="BH43" s="11"/>
      <c r="BI43" s="12"/>
      <c r="BJ43" s="12"/>
      <c r="BK43" s="20"/>
      <c r="BL43" s="13"/>
      <c r="BM43" s="15"/>
      <c r="BN43" s="15"/>
      <c r="BO43" s="11"/>
      <c r="BP43" s="12"/>
      <c r="BQ43" s="12"/>
      <c r="BR43" s="20"/>
      <c r="BS43" s="13"/>
      <c r="BT43" s="15"/>
      <c r="BU43" s="15"/>
      <c r="BV43" s="11"/>
      <c r="BW43" s="12"/>
      <c r="BX43" s="12"/>
      <c r="BY43" s="20"/>
      <c r="BZ43" s="13"/>
      <c r="CA43" s="15"/>
      <c r="CB43" s="15"/>
      <c r="CC43" s="11"/>
      <c r="CD43" s="12"/>
      <c r="CE43" s="12"/>
      <c r="CF43" s="20"/>
    </row>
    <row r="44" spans="1:84" s="14" customFormat="1" ht="15.75" customHeight="1">
      <c r="A44" s="9"/>
      <c r="B44" s="15"/>
      <c r="C44" s="15"/>
      <c r="D44" s="11"/>
      <c r="E44" s="12"/>
      <c r="F44" s="12"/>
      <c r="G44" s="20"/>
      <c r="H44" s="13"/>
      <c r="I44" s="15"/>
      <c r="J44" s="15"/>
      <c r="K44" s="11"/>
      <c r="L44" s="12"/>
      <c r="M44" s="12"/>
      <c r="N44" s="20"/>
      <c r="O44" s="13"/>
      <c r="P44" s="15"/>
      <c r="Q44" s="15"/>
      <c r="R44" s="11"/>
      <c r="S44" s="12"/>
      <c r="T44" s="12"/>
      <c r="U44" s="20"/>
      <c r="V44" s="13"/>
      <c r="W44" s="15"/>
      <c r="X44" s="15"/>
      <c r="Y44" s="11"/>
      <c r="Z44" s="12"/>
      <c r="AA44" s="12"/>
      <c r="AB44" s="20"/>
      <c r="AC44" s="13"/>
      <c r="AD44" s="15"/>
      <c r="AE44" s="15"/>
      <c r="AF44" s="11"/>
      <c r="AG44" s="12"/>
      <c r="AH44" s="12"/>
      <c r="AI44" s="20"/>
      <c r="AJ44" s="13"/>
      <c r="AK44" s="15"/>
      <c r="AL44" s="15"/>
      <c r="AM44" s="11"/>
      <c r="AN44" s="12"/>
      <c r="AO44" s="12"/>
      <c r="AP44" s="20"/>
      <c r="AQ44" s="13"/>
      <c r="AR44" s="15"/>
      <c r="AS44" s="15"/>
      <c r="AT44" s="11"/>
      <c r="AU44" s="12"/>
      <c r="AV44" s="12"/>
      <c r="AW44" s="20"/>
      <c r="AX44" s="13"/>
      <c r="AY44" s="15"/>
      <c r="AZ44" s="15"/>
      <c r="BA44" s="11"/>
      <c r="BB44" s="12"/>
      <c r="BC44" s="12"/>
      <c r="BD44" s="20"/>
      <c r="BE44" s="13"/>
      <c r="BF44" s="15"/>
      <c r="BG44" s="15"/>
      <c r="BH44" s="11"/>
      <c r="BI44" s="12"/>
      <c r="BJ44" s="12"/>
      <c r="BK44" s="20"/>
      <c r="BL44" s="13"/>
      <c r="BM44" s="15"/>
      <c r="BN44" s="15"/>
      <c r="BO44" s="11"/>
      <c r="BP44" s="12"/>
      <c r="BQ44" s="12"/>
      <c r="BR44" s="20"/>
      <c r="BS44" s="13"/>
      <c r="BT44" s="15"/>
      <c r="BU44" s="15"/>
      <c r="BV44" s="11"/>
      <c r="BW44" s="12"/>
      <c r="BX44" s="12"/>
      <c r="BY44" s="20"/>
      <c r="BZ44" s="13"/>
      <c r="CA44" s="15"/>
      <c r="CB44" s="15"/>
      <c r="CC44" s="11"/>
      <c r="CD44" s="12"/>
      <c r="CE44" s="12"/>
      <c r="CF44" s="20"/>
    </row>
    <row r="45" spans="1:84" s="24" customFormat="1" ht="15" thickBot="1">
      <c r="E45" s="26"/>
      <c r="F45" s="25"/>
      <c r="G45" s="25"/>
      <c r="H45" s="27"/>
      <c r="L45" s="26"/>
      <c r="M45" s="25"/>
      <c r="N45" s="25"/>
      <c r="O45" s="27"/>
      <c r="S45" s="26"/>
      <c r="T45" s="25"/>
      <c r="U45" s="25"/>
      <c r="V45" s="27"/>
      <c r="Z45" s="26"/>
      <c r="AA45" s="25"/>
      <c r="AB45" s="25"/>
      <c r="AC45" s="27"/>
      <c r="AG45" s="26"/>
      <c r="AH45" s="25"/>
      <c r="AI45" s="25"/>
      <c r="AJ45" s="27"/>
      <c r="AN45" s="26"/>
      <c r="AO45" s="25"/>
      <c r="AP45" s="25"/>
      <c r="AQ45" s="27"/>
      <c r="AU45" s="26"/>
      <c r="AV45" s="25"/>
      <c r="AW45" s="25"/>
      <c r="AX45" s="27"/>
      <c r="BB45" s="26"/>
      <c r="BC45" s="25"/>
      <c r="BD45" s="25"/>
      <c r="BE45" s="27"/>
      <c r="BI45" s="26"/>
      <c r="BJ45" s="25"/>
      <c r="BK45" s="25"/>
      <c r="BL45" s="27"/>
      <c r="BP45" s="26"/>
      <c r="BQ45" s="25"/>
      <c r="BR45" s="25"/>
      <c r="BS45" s="27"/>
      <c r="BW45" s="26"/>
      <c r="BX45" s="25"/>
      <c r="BY45" s="25"/>
      <c r="BZ45" s="27"/>
      <c r="CD45" s="26"/>
      <c r="CE45" s="25"/>
      <c r="CF45" s="25"/>
    </row>
    <row r="46" spans="1:84" s="4" customFormat="1" ht="18.600000000000001" thickBot="1">
      <c r="B46" s="86" t="s">
        <v>11</v>
      </c>
      <c r="C46" s="87"/>
      <c r="D46" s="87"/>
      <c r="E46" s="87"/>
      <c r="F46" s="88"/>
      <c r="G46" s="23">
        <f>SUM(E5:E44)-G48</f>
        <v>36000</v>
      </c>
      <c r="H46" s="6"/>
      <c r="I46" s="86" t="s">
        <v>11</v>
      </c>
      <c r="J46" s="87"/>
      <c r="K46" s="87"/>
      <c r="L46" s="87"/>
      <c r="M46" s="88"/>
      <c r="N46" s="23">
        <f>SUM(L5:L44)-N48</f>
        <v>20000</v>
      </c>
      <c r="O46" s="6"/>
      <c r="P46" s="86" t="s">
        <v>11</v>
      </c>
      <c r="Q46" s="87"/>
      <c r="R46" s="87"/>
      <c r="S46" s="87"/>
      <c r="T46" s="88"/>
      <c r="U46" s="23">
        <f>SUM(S5:S44)-U48</f>
        <v>0</v>
      </c>
      <c r="V46" s="6"/>
      <c r="W46" s="86" t="s">
        <v>11</v>
      </c>
      <c r="X46" s="87"/>
      <c r="Y46" s="87"/>
      <c r="Z46" s="87"/>
      <c r="AA46" s="88"/>
      <c r="AB46" s="23">
        <f>SUM(Z5:Z44)-AB48</f>
        <v>0</v>
      </c>
      <c r="AC46" s="6"/>
      <c r="AD46" s="86" t="s">
        <v>11</v>
      </c>
      <c r="AE46" s="87"/>
      <c r="AF46" s="87"/>
      <c r="AG46" s="87"/>
      <c r="AH46" s="88"/>
      <c r="AI46" s="23">
        <f>SUM(AG5:AG44)-AI48</f>
        <v>0</v>
      </c>
      <c r="AJ46" s="6"/>
      <c r="AK46" s="86" t="s">
        <v>11</v>
      </c>
      <c r="AL46" s="87"/>
      <c r="AM46" s="87"/>
      <c r="AN46" s="87"/>
      <c r="AO46" s="88"/>
      <c r="AP46" s="23">
        <f>SUM(AN5:AN44)-AP48</f>
        <v>0</v>
      </c>
      <c r="AQ46" s="6"/>
      <c r="AR46" s="86" t="s">
        <v>11</v>
      </c>
      <c r="AS46" s="87"/>
      <c r="AT46" s="87"/>
      <c r="AU46" s="87"/>
      <c r="AV46" s="88"/>
      <c r="AW46" s="23">
        <f>SUM(AU5:AU44)-AW48</f>
        <v>0</v>
      </c>
      <c r="AX46" s="6"/>
      <c r="AY46" s="86" t="s">
        <v>11</v>
      </c>
      <c r="AZ46" s="87"/>
      <c r="BA46" s="87"/>
      <c r="BB46" s="87"/>
      <c r="BC46" s="88"/>
      <c r="BD46" s="23">
        <f>SUM(BB5:BB44)-BD48</f>
        <v>0</v>
      </c>
      <c r="BE46" s="6"/>
      <c r="BF46" s="86" t="s">
        <v>11</v>
      </c>
      <c r="BG46" s="87"/>
      <c r="BH46" s="87"/>
      <c r="BI46" s="87"/>
      <c r="BJ46" s="88"/>
      <c r="BK46" s="23">
        <f>SUM(BI5:BI44)-BK48</f>
        <v>0</v>
      </c>
      <c r="BL46" s="6"/>
      <c r="BM46" s="86" t="s">
        <v>11</v>
      </c>
      <c r="BN46" s="87"/>
      <c r="BO46" s="87"/>
      <c r="BP46" s="87"/>
      <c r="BQ46" s="88"/>
      <c r="BR46" s="23">
        <f>SUM(BP5:BP44)-BR48</f>
        <v>0</v>
      </c>
      <c r="BS46" s="6"/>
      <c r="BT46" s="86" t="s">
        <v>11</v>
      </c>
      <c r="BU46" s="87"/>
      <c r="BV46" s="87"/>
      <c r="BW46" s="87"/>
      <c r="BX46" s="88"/>
      <c r="BY46" s="23">
        <f>SUM(BW5:BW44)-BY48</f>
        <v>0</v>
      </c>
      <c r="BZ46" s="6"/>
      <c r="CA46" s="86" t="s">
        <v>11</v>
      </c>
      <c r="CB46" s="87"/>
      <c r="CC46" s="87"/>
      <c r="CD46" s="87"/>
      <c r="CE46" s="88"/>
      <c r="CF46" s="23">
        <f>SUM(CD5:CD44)-CF48</f>
        <v>0</v>
      </c>
    </row>
    <row r="47" spans="1:84" s="4" customFormat="1" ht="10.5" customHeight="1" thickBot="1">
      <c r="E47" s="7"/>
      <c r="F47" s="7"/>
      <c r="G47" s="7"/>
      <c r="H47" s="6"/>
      <c r="L47" s="7"/>
      <c r="M47" s="7"/>
      <c r="N47" s="7"/>
      <c r="O47" s="6"/>
      <c r="S47" s="7"/>
      <c r="T47" s="7"/>
      <c r="U47" s="7"/>
      <c r="V47" s="6"/>
      <c r="Z47" s="7"/>
      <c r="AA47" s="7"/>
      <c r="AB47" s="7"/>
      <c r="AC47" s="6"/>
      <c r="AG47" s="7"/>
      <c r="AH47" s="7"/>
      <c r="AI47" s="7"/>
      <c r="AJ47" s="6"/>
      <c r="AN47" s="7"/>
      <c r="AO47" s="7"/>
      <c r="AP47" s="7"/>
      <c r="AQ47" s="6"/>
      <c r="AU47" s="7"/>
      <c r="AV47" s="7"/>
      <c r="AW47" s="7"/>
      <c r="AX47" s="6"/>
      <c r="BB47" s="7"/>
      <c r="BC47" s="7"/>
      <c r="BD47" s="7"/>
      <c r="BE47" s="6"/>
      <c r="BI47" s="7"/>
      <c r="BJ47" s="7"/>
      <c r="BK47" s="7"/>
      <c r="BL47" s="6"/>
      <c r="BP47" s="7"/>
      <c r="BQ47" s="7"/>
      <c r="BR47" s="7"/>
      <c r="BS47" s="6"/>
      <c r="BW47" s="7"/>
      <c r="BX47" s="7"/>
      <c r="BY47" s="7"/>
      <c r="BZ47" s="6"/>
      <c r="CD47" s="7"/>
      <c r="CE47" s="7"/>
      <c r="CF47" s="7"/>
    </row>
    <row r="48" spans="1:84" s="4" customFormat="1" ht="15.6" thickTop="1" thickBot="1">
      <c r="E48" s="83"/>
      <c r="F48" s="83"/>
      <c r="G48" s="28">
        <f>SUMIF($G$5:$G$44,"PAGAMENTO EFETUADO",$F$5:$F$44)</f>
        <v>5000</v>
      </c>
      <c r="H48" s="6"/>
      <c r="L48" s="83"/>
      <c r="M48" s="83"/>
      <c r="N48" s="28">
        <f>SUMIF(N5:N44,"PAGAMENTO EFETUADO",M5:M44)</f>
        <v>21000</v>
      </c>
      <c r="O48" s="6"/>
      <c r="S48" s="83"/>
      <c r="T48" s="83"/>
      <c r="U48" s="28">
        <f>SUMIF(U5:U44,"PAGAMENTO EFETUADO",T5:T44)</f>
        <v>0</v>
      </c>
      <c r="V48" s="6"/>
      <c r="Z48" s="83"/>
      <c r="AA48" s="83"/>
      <c r="AB48" s="28">
        <f>SUMIF(AB5:AB44,"PAGAMENTO EFETUADO",AA5:AA44)</f>
        <v>0</v>
      </c>
      <c r="AC48" s="6"/>
      <c r="AG48" s="83"/>
      <c r="AH48" s="83"/>
      <c r="AI48" s="28">
        <f>SUMIF(AI5:AI44,"PAGAMENTO EFETUADO",AH5:AH44)</f>
        <v>0</v>
      </c>
      <c r="AJ48" s="6"/>
      <c r="AN48" s="83"/>
      <c r="AO48" s="83"/>
      <c r="AP48" s="28">
        <f>SUMIF(AP5:AP44,"PAGAMENTO EFETUADO",AO5:AO44)</f>
        <v>0</v>
      </c>
      <c r="AQ48" s="6"/>
      <c r="AU48" s="83"/>
      <c r="AV48" s="83"/>
      <c r="AW48" s="28">
        <f>SUMIF(AW5:AW44,"PAGAMENTO EFETUADO",AV5:AV44)</f>
        <v>0</v>
      </c>
      <c r="AX48" s="6"/>
      <c r="BB48" s="83"/>
      <c r="BC48" s="83"/>
      <c r="BD48" s="28">
        <f>SUMIF(BD5:BD44,"PAGAMENTO EFETUADO",BC5:BC44)</f>
        <v>0</v>
      </c>
      <c r="BE48" s="6"/>
      <c r="BI48" s="83"/>
      <c r="BJ48" s="83"/>
      <c r="BK48" s="28">
        <f>SUMIF(BK5:BK44,"PAGAMENTO EFETUADO",BJ5:BJ44)</f>
        <v>0</v>
      </c>
      <c r="BL48" s="6"/>
      <c r="BP48" s="83"/>
      <c r="BQ48" s="83"/>
      <c r="BR48" s="28">
        <f>SUMIF(BR5:BR44,"PAGAMENTO EFETUADO",BQ5:BQ44)</f>
        <v>0</v>
      </c>
      <c r="BS48" s="6"/>
      <c r="BW48" s="83"/>
      <c r="BX48" s="83"/>
      <c r="BY48" s="28">
        <f>SUMIF(BY5:BY44,"PAGAMENTO EFETUADO",BX5:BX44)</f>
        <v>0</v>
      </c>
      <c r="BZ48" s="6"/>
      <c r="CD48" s="83"/>
      <c r="CE48" s="83"/>
      <c r="CF48" s="28">
        <f>SUMIF(CF5:CF44,"PAGAMENTO EFETUADO",CE5:CE44)</f>
        <v>0</v>
      </c>
    </row>
    <row r="49" spans="5:84" s="4" customFormat="1" ht="15.6" thickTop="1" thickBot="1">
      <c r="E49" s="83"/>
      <c r="F49" s="83"/>
      <c r="G49" s="28">
        <f>SUMIF($G$5:$G$44,"PAGAMENTO ADIADO",$F$5:$F$44)</f>
        <v>3000</v>
      </c>
      <c r="H49" s="6"/>
      <c r="L49" s="83"/>
      <c r="M49" s="83"/>
      <c r="N49" s="28">
        <f>SUMIF(N5:N44,"PAGAMENTO ADIADO",M5:M44)</f>
        <v>5500</v>
      </c>
      <c r="O49" s="6"/>
      <c r="S49" s="83"/>
      <c r="T49" s="83"/>
      <c r="U49" s="28">
        <f>SUMIF(U5:U44,"PAGAMENTO ADIADO",T5:T44)</f>
        <v>0</v>
      </c>
      <c r="V49" s="6"/>
      <c r="Z49" s="83"/>
      <c r="AA49" s="83"/>
      <c r="AB49" s="28">
        <f>SUMIF(AB5:AB44,"PAGAMENTO ADIADO",AA5:AA44)</f>
        <v>0</v>
      </c>
      <c r="AC49" s="6"/>
      <c r="AG49" s="83"/>
      <c r="AH49" s="83"/>
      <c r="AI49" s="28">
        <f>SUMIF(AI5:AI44,"PAGAMENTO ADIADO",AH5:AH44)</f>
        <v>0</v>
      </c>
      <c r="AJ49" s="6"/>
      <c r="AN49" s="83"/>
      <c r="AO49" s="83"/>
      <c r="AP49" s="28">
        <f>SUMIF(AP5:AP44,"PAGAMENTO ADIADO",AO5:AO44)</f>
        <v>0</v>
      </c>
      <c r="AQ49" s="6"/>
      <c r="AU49" s="83"/>
      <c r="AV49" s="83"/>
      <c r="AW49" s="28">
        <f>SUMIF(AW5:AW44,"PAGAMENTO ADIADO",AV5:AV44)</f>
        <v>0</v>
      </c>
      <c r="AX49" s="6"/>
      <c r="BB49" s="83"/>
      <c r="BC49" s="83"/>
      <c r="BD49" s="28">
        <f>SUMIF(BD5:BD44,"PAGAMENTO ADIADO",BC5:BC44)</f>
        <v>0</v>
      </c>
      <c r="BE49" s="6"/>
      <c r="BI49" s="83"/>
      <c r="BJ49" s="83"/>
      <c r="BK49" s="28">
        <f>SUMIF(BK5:BK44,"PAGAMENTO ADIADO",BJ5:BJ44)</f>
        <v>0</v>
      </c>
      <c r="BL49" s="6"/>
      <c r="BP49" s="83"/>
      <c r="BQ49" s="83"/>
      <c r="BR49" s="28">
        <f>SUMIF(BR5:BR44,"PAGAMENTO ADIADO",BQ5:BQ44)</f>
        <v>0</v>
      </c>
      <c r="BS49" s="6"/>
      <c r="BW49" s="83"/>
      <c r="BX49" s="83"/>
      <c r="BY49" s="28">
        <f>SUMIF(BY5:BY44,"PAGAMENTO ADIADO",BX5:BX44)</f>
        <v>0</v>
      </c>
      <c r="BZ49" s="6"/>
      <c r="CD49" s="83"/>
      <c r="CE49" s="83"/>
      <c r="CF49" s="28">
        <f>SUMIF(CF5:CF44,"PAGAMENTO ADIADO",CE5:CE44)</f>
        <v>0</v>
      </c>
    </row>
    <row r="50" spans="5:84" s="4" customFormat="1" ht="15.6" thickTop="1" thickBot="1">
      <c r="E50" s="83"/>
      <c r="F50" s="83"/>
      <c r="G50" s="28">
        <f>SUMIF($G$5:$G$44,"PAGAMENTO ATRASADO",$F$5:$F$44)</f>
        <v>400</v>
      </c>
      <c r="H50" s="6"/>
      <c r="L50" s="83"/>
      <c r="M50" s="83"/>
      <c r="N50" s="28">
        <f>SUMIF(N5:N44,"PAGAMENTO ATRASADO",M5:M44)</f>
        <v>400</v>
      </c>
      <c r="O50" s="6"/>
      <c r="S50" s="83"/>
      <c r="T50" s="83"/>
      <c r="U50" s="28">
        <f>SUMIF(U5:U44,"PAGAMENTO ATRASADO",T5:T44)</f>
        <v>0</v>
      </c>
      <c r="V50" s="6"/>
      <c r="Z50" s="83"/>
      <c r="AA50" s="83"/>
      <c r="AB50" s="28">
        <f>SUMIF(AB5:AB44,"PAGAMENTO ATRASADO",AA5:AA44)</f>
        <v>0</v>
      </c>
      <c r="AC50" s="6"/>
      <c r="AG50" s="83"/>
      <c r="AH50" s="83"/>
      <c r="AI50" s="28">
        <f>SUMIF(AI5:AI44,"PAGAMENTO ATRASADO",AH5:AH44)</f>
        <v>0</v>
      </c>
      <c r="AJ50" s="6"/>
      <c r="AN50" s="83"/>
      <c r="AO50" s="83"/>
      <c r="AP50" s="28">
        <f>SUMIF(AP5:AP44,"PAGAMENTO ATRASADO",AO5:AO44)</f>
        <v>0</v>
      </c>
      <c r="AQ50" s="6"/>
      <c r="AU50" s="83"/>
      <c r="AV50" s="83"/>
      <c r="AW50" s="28">
        <f>SUMIF(AW5:AW44,"PAGAMENTO ATRASADO",AV5:AV44)</f>
        <v>0</v>
      </c>
      <c r="AX50" s="6"/>
      <c r="BB50" s="83"/>
      <c r="BC50" s="83"/>
      <c r="BD50" s="28">
        <f>SUMIF(BD5:BD44,"PAGAMENTO ATRASADO",BC5:BC44)</f>
        <v>0</v>
      </c>
      <c r="BE50" s="6"/>
      <c r="BI50" s="83"/>
      <c r="BJ50" s="83"/>
      <c r="BK50" s="28">
        <f>SUMIF(BK5:BK44,"PAGAMENTO ATRASADO",BJ5:BJ44)</f>
        <v>0</v>
      </c>
      <c r="BL50" s="6"/>
      <c r="BP50" s="83"/>
      <c r="BQ50" s="83"/>
      <c r="BR50" s="28">
        <f>SUMIF(BR5:BR44,"PAGAMENTO ATRASADO",BQ5:BQ44)</f>
        <v>0</v>
      </c>
      <c r="BS50" s="6"/>
      <c r="BW50" s="83"/>
      <c r="BX50" s="83"/>
      <c r="BY50" s="28">
        <f>SUMIF(BY5:BY44,"PAGAMENTO ATRASADO",BX5:BX44)</f>
        <v>0</v>
      </c>
      <c r="BZ50" s="6"/>
      <c r="CD50" s="83"/>
      <c r="CE50" s="83"/>
      <c r="CF50" s="28">
        <f>SUMIF(CF5:CF44,"PAGAMENTO ATRASADO",CE5:CE44)</f>
        <v>0</v>
      </c>
    </row>
    <row r="51" spans="5:84" s="4" customFormat="1" ht="15.6" thickTop="1" thickBot="1">
      <c r="E51" s="83"/>
      <c r="F51" s="83"/>
      <c r="G51" s="28">
        <f>SUMIF($G$5:$G$44,"NÃO VENCIDO",$F$5:$F$44)</f>
        <v>0</v>
      </c>
      <c r="H51" s="6"/>
      <c r="L51" s="83"/>
      <c r="M51" s="83"/>
      <c r="N51" s="28">
        <f>SUMIF(N5:N44,"NÃO VENCIDO",M5:M44)</f>
        <v>0</v>
      </c>
      <c r="O51" s="6"/>
      <c r="S51" s="83"/>
      <c r="T51" s="83"/>
      <c r="U51" s="28">
        <f>SUMIF(U5:U44,"NÃO VENCIDO",T5:T44)</f>
        <v>0</v>
      </c>
      <c r="V51" s="6"/>
      <c r="Z51" s="83"/>
      <c r="AA51" s="83"/>
      <c r="AB51" s="28">
        <f>SUMIF(AB5:AB44,"NÃO VENCIDO",AA5:AA44)</f>
        <v>0</v>
      </c>
      <c r="AC51" s="6"/>
      <c r="AG51" s="83"/>
      <c r="AH51" s="83"/>
      <c r="AI51" s="28">
        <f>SUMIF(AI5:AI44,"NÃO VENCIDO",AH5:AH44)</f>
        <v>0</v>
      </c>
      <c r="AJ51" s="6"/>
      <c r="AN51" s="83"/>
      <c r="AO51" s="83"/>
      <c r="AP51" s="28">
        <f>SUMIF(AP5:AP44,"NÃO VENCIDO",AO5:AO44)</f>
        <v>0</v>
      </c>
      <c r="AQ51" s="6"/>
      <c r="AU51" s="83"/>
      <c r="AV51" s="83"/>
      <c r="AW51" s="28">
        <f>SUMIF(AW5:AW44,"NÃO VENCIDO",AV5:AV44)</f>
        <v>0</v>
      </c>
      <c r="AX51" s="6"/>
      <c r="BB51" s="83"/>
      <c r="BC51" s="83"/>
      <c r="BD51" s="28">
        <f>SUMIF(BD5:BD44,"NÃO VENCIDO",BC5:BC44)</f>
        <v>0</v>
      </c>
      <c r="BE51" s="6"/>
      <c r="BI51" s="83"/>
      <c r="BJ51" s="83"/>
      <c r="BK51" s="28">
        <f>SUMIF(BK5:BK44,"NÃO VENCIDO",BJ5:BJ44)</f>
        <v>0</v>
      </c>
      <c r="BL51" s="6"/>
      <c r="BP51" s="83"/>
      <c r="BQ51" s="83"/>
      <c r="BR51" s="28">
        <f>SUMIF(BR5:BR44,"NÃO VENCIDO",BQ5:BQ44)</f>
        <v>0</v>
      </c>
      <c r="BS51" s="6"/>
      <c r="BW51" s="83"/>
      <c r="BX51" s="83"/>
      <c r="BY51" s="28">
        <f>SUMIF(BY5:BY44,"NÃO VENCIDO",BX5:BX44)</f>
        <v>0</v>
      </c>
      <c r="BZ51" s="6"/>
      <c r="CD51" s="83"/>
      <c r="CE51" s="83"/>
      <c r="CF51" s="28">
        <f>SUMIF(CF5:CF44,"NÃO VENCIDO",CE5:CE44)</f>
        <v>0</v>
      </c>
    </row>
    <row r="52" spans="5:84" s="4" customFormat="1" ht="15" thickTop="1">
      <c r="E52" s="7"/>
      <c r="F52" s="7"/>
      <c r="G52" s="7"/>
      <c r="H52" s="6"/>
      <c r="L52" s="7"/>
      <c r="M52" s="7"/>
      <c r="N52" s="7"/>
      <c r="O52" s="6"/>
      <c r="S52" s="7"/>
      <c r="T52" s="7"/>
      <c r="U52" s="7"/>
      <c r="V52" s="6"/>
      <c r="Z52" s="7"/>
      <c r="AA52" s="7"/>
      <c r="AB52" s="7"/>
      <c r="AC52" s="6"/>
      <c r="AG52" s="7"/>
      <c r="AH52" s="7"/>
      <c r="AI52" s="7"/>
      <c r="AJ52" s="6"/>
      <c r="AN52" s="7"/>
      <c r="AO52" s="7"/>
      <c r="AP52" s="7"/>
      <c r="AQ52" s="6"/>
      <c r="AU52" s="7"/>
      <c r="AV52" s="7"/>
      <c r="AW52" s="7"/>
      <c r="AX52" s="6"/>
      <c r="BB52" s="7"/>
      <c r="BC52" s="7"/>
      <c r="BD52" s="7"/>
      <c r="BE52" s="6"/>
      <c r="BI52" s="7"/>
      <c r="BJ52" s="7"/>
      <c r="BK52" s="7"/>
      <c r="BL52" s="6"/>
      <c r="BP52" s="7"/>
      <c r="BQ52" s="7"/>
      <c r="BR52" s="7"/>
      <c r="BS52" s="6"/>
      <c r="BW52" s="7"/>
      <c r="BX52" s="7"/>
      <c r="BY52" s="7"/>
      <c r="BZ52" s="6"/>
      <c r="CD52" s="7"/>
      <c r="CE52" s="7"/>
      <c r="CF52" s="7"/>
    </row>
    <row r="53" spans="5:84" s="4" customFormat="1">
      <c r="E53" s="7"/>
      <c r="F53" s="7"/>
      <c r="G53" s="7"/>
      <c r="H53" s="6"/>
      <c r="L53" s="7"/>
      <c r="M53" s="7"/>
      <c r="N53" s="7"/>
      <c r="O53" s="6"/>
      <c r="S53" s="7"/>
      <c r="T53" s="7"/>
      <c r="U53" s="7"/>
      <c r="V53" s="6"/>
      <c r="Z53" s="7"/>
      <c r="AA53" s="7"/>
      <c r="AB53" s="7"/>
      <c r="AC53" s="6"/>
      <c r="AG53" s="7"/>
      <c r="AH53" s="7"/>
      <c r="AI53" s="7"/>
      <c r="AJ53" s="6"/>
      <c r="AN53" s="7"/>
      <c r="AO53" s="7"/>
      <c r="AP53" s="7"/>
      <c r="AQ53" s="6"/>
      <c r="AU53" s="7"/>
      <c r="AV53" s="7"/>
      <c r="AW53" s="7"/>
      <c r="AX53" s="6"/>
      <c r="BB53" s="7"/>
      <c r="BC53" s="7"/>
      <c r="BD53" s="7"/>
      <c r="BE53" s="6"/>
      <c r="BI53" s="7"/>
      <c r="BJ53" s="7"/>
      <c r="BK53" s="7"/>
      <c r="BL53" s="6"/>
      <c r="BP53" s="7"/>
      <c r="BQ53" s="7"/>
      <c r="BR53" s="7"/>
      <c r="BS53" s="6"/>
      <c r="BW53" s="7"/>
      <c r="BX53" s="7"/>
      <c r="BY53" s="7"/>
      <c r="BZ53" s="6"/>
      <c r="CD53" s="7"/>
      <c r="CE53" s="7"/>
      <c r="CF53" s="7"/>
    </row>
    <row r="54" spans="5:84" s="4" customFormat="1" ht="50.25" customHeight="1">
      <c r="E54" s="42"/>
      <c r="F54" s="7"/>
      <c r="G54" s="7"/>
      <c r="H54" s="6"/>
      <c r="L54" s="7"/>
      <c r="M54" s="7"/>
      <c r="N54" s="7"/>
      <c r="O54" s="6"/>
      <c r="S54" s="7"/>
      <c r="T54" s="7"/>
      <c r="U54" s="7"/>
      <c r="V54" s="6"/>
      <c r="Z54" s="7"/>
      <c r="AA54" s="7"/>
      <c r="AB54" s="7"/>
      <c r="AC54" s="6"/>
      <c r="AG54" s="7"/>
      <c r="AH54" s="7"/>
      <c r="AI54" s="7"/>
      <c r="AJ54" s="6"/>
      <c r="AN54" s="7"/>
      <c r="AO54" s="7"/>
      <c r="AP54" s="7"/>
      <c r="AQ54" s="6"/>
      <c r="AU54" s="7"/>
      <c r="AV54" s="7"/>
      <c r="AW54" s="7"/>
      <c r="AX54" s="6"/>
      <c r="BB54" s="7"/>
      <c r="BC54" s="7"/>
      <c r="BD54" s="7"/>
      <c r="BE54" s="6"/>
      <c r="BI54" s="7"/>
      <c r="BJ54" s="7"/>
      <c r="BK54" s="7"/>
      <c r="BL54" s="6"/>
      <c r="BP54" s="7"/>
      <c r="BQ54" s="7"/>
      <c r="BR54" s="7"/>
      <c r="BS54" s="6"/>
      <c r="BW54" s="7"/>
      <c r="BX54" s="7"/>
      <c r="BY54" s="7"/>
      <c r="BZ54" s="6"/>
      <c r="CD54" s="7"/>
      <c r="CE54" s="7"/>
      <c r="CF54" s="7"/>
    </row>
    <row r="55" spans="5:84" s="4" customFormat="1">
      <c r="E55" s="7"/>
      <c r="F55" s="7"/>
      <c r="G55" s="7"/>
      <c r="H55" s="6"/>
      <c r="L55" s="7"/>
      <c r="M55" s="7"/>
      <c r="N55" s="7"/>
      <c r="O55" s="6"/>
      <c r="S55" s="7"/>
      <c r="T55" s="7"/>
      <c r="U55" s="7"/>
      <c r="V55" s="6"/>
      <c r="Z55" s="7"/>
      <c r="AA55" s="7"/>
      <c r="AB55" s="7"/>
      <c r="AC55" s="6"/>
      <c r="AG55" s="7"/>
      <c r="AH55" s="7"/>
      <c r="AI55" s="7"/>
      <c r="AJ55" s="6"/>
      <c r="AN55" s="7"/>
      <c r="AO55" s="7"/>
      <c r="AP55" s="7"/>
      <c r="AQ55" s="6"/>
      <c r="AU55" s="7"/>
      <c r="AV55" s="7"/>
      <c r="AW55" s="7"/>
      <c r="AX55" s="6"/>
      <c r="BB55" s="7"/>
      <c r="BC55" s="7"/>
      <c r="BD55" s="7"/>
      <c r="BE55" s="6"/>
      <c r="BI55" s="7"/>
      <c r="BJ55" s="7"/>
      <c r="BK55" s="7"/>
      <c r="BL55" s="6"/>
      <c r="BP55" s="7"/>
      <c r="BQ55" s="7"/>
      <c r="BR55" s="7"/>
      <c r="BS55" s="6"/>
      <c r="BW55" s="7"/>
      <c r="BX55" s="7"/>
      <c r="BY55" s="7"/>
      <c r="BZ55" s="6"/>
      <c r="CD55" s="7"/>
      <c r="CE55" s="7"/>
      <c r="CF55" s="7"/>
    </row>
    <row r="56" spans="5:84" s="4" customFormat="1">
      <c r="E56" s="7"/>
      <c r="F56" s="7"/>
      <c r="G56" s="7"/>
      <c r="H56" s="6"/>
      <c r="L56" s="7"/>
      <c r="M56" s="7"/>
      <c r="N56" s="7"/>
      <c r="O56" s="6"/>
      <c r="S56" s="7"/>
      <c r="T56" s="7"/>
      <c r="U56" s="7"/>
      <c r="V56" s="6"/>
      <c r="Z56" s="7"/>
      <c r="AA56" s="7"/>
      <c r="AB56" s="7"/>
      <c r="AC56" s="6"/>
      <c r="AG56" s="7"/>
      <c r="AH56" s="7"/>
      <c r="AI56" s="7"/>
      <c r="AJ56" s="6"/>
      <c r="AN56" s="7"/>
      <c r="AO56" s="7"/>
      <c r="AP56" s="7"/>
      <c r="AQ56" s="6"/>
      <c r="AU56" s="7"/>
      <c r="AV56" s="7"/>
      <c r="AW56" s="7"/>
      <c r="AX56" s="6"/>
      <c r="BB56" s="7"/>
      <c r="BC56" s="7"/>
      <c r="BD56" s="7"/>
      <c r="BE56" s="6"/>
      <c r="BI56" s="7"/>
      <c r="BJ56" s="7"/>
      <c r="BK56" s="7"/>
      <c r="BL56" s="6"/>
      <c r="BP56" s="7"/>
      <c r="BQ56" s="7"/>
      <c r="BR56" s="7"/>
      <c r="BS56" s="6"/>
      <c r="BW56" s="7"/>
      <c r="BX56" s="7"/>
      <c r="BY56" s="7"/>
      <c r="BZ56" s="6"/>
      <c r="CD56" s="7"/>
      <c r="CE56" s="7"/>
      <c r="CF56" s="7"/>
    </row>
    <row r="57" spans="5:84" s="4" customFormat="1">
      <c r="E57" s="7"/>
      <c r="F57" s="7"/>
      <c r="G57" s="7"/>
      <c r="H57" s="6"/>
      <c r="L57" s="7"/>
      <c r="M57" s="7"/>
      <c r="N57" s="7"/>
      <c r="O57" s="6"/>
      <c r="S57" s="7"/>
      <c r="T57" s="7"/>
      <c r="U57" s="7"/>
      <c r="V57" s="6"/>
      <c r="Z57" s="7"/>
      <c r="AA57" s="7"/>
      <c r="AB57" s="7"/>
      <c r="AC57" s="6"/>
      <c r="AG57" s="7"/>
      <c r="AH57" s="7"/>
      <c r="AI57" s="7"/>
      <c r="AJ57" s="6"/>
      <c r="AN57" s="7"/>
      <c r="AO57" s="7"/>
      <c r="AP57" s="7"/>
      <c r="AQ57" s="6"/>
      <c r="AU57" s="7"/>
      <c r="AV57" s="7"/>
      <c r="AW57" s="7"/>
      <c r="AX57" s="6"/>
      <c r="BB57" s="7"/>
      <c r="BC57" s="7"/>
      <c r="BD57" s="7"/>
      <c r="BE57" s="6"/>
      <c r="BI57" s="7"/>
      <c r="BJ57" s="7"/>
      <c r="BK57" s="7"/>
      <c r="BL57" s="6"/>
      <c r="BP57" s="7"/>
      <c r="BQ57" s="7"/>
      <c r="BR57" s="7"/>
      <c r="BS57" s="6"/>
      <c r="BW57" s="7"/>
      <c r="BX57" s="7"/>
      <c r="BY57" s="7"/>
      <c r="BZ57" s="6"/>
      <c r="CD57" s="7"/>
      <c r="CE57" s="7"/>
      <c r="CF57" s="7"/>
    </row>
    <row r="58" spans="5:84" s="4" customFormat="1">
      <c r="E58" s="7"/>
      <c r="F58" s="7"/>
      <c r="G58" s="7"/>
      <c r="H58" s="6"/>
      <c r="L58" s="7"/>
      <c r="M58" s="7"/>
      <c r="N58" s="7"/>
      <c r="O58" s="6"/>
      <c r="S58" s="7"/>
      <c r="T58" s="7"/>
      <c r="U58" s="7"/>
      <c r="V58" s="6"/>
      <c r="Z58" s="7"/>
      <c r="AA58" s="7"/>
      <c r="AB58" s="7"/>
      <c r="AC58" s="6"/>
      <c r="AG58" s="7"/>
      <c r="AH58" s="7"/>
      <c r="AI58" s="7"/>
      <c r="AJ58" s="6"/>
      <c r="AN58" s="7"/>
      <c r="AO58" s="7"/>
      <c r="AP58" s="7"/>
      <c r="AQ58" s="6"/>
      <c r="AU58" s="7"/>
      <c r="AV58" s="7"/>
      <c r="AW58" s="7"/>
      <c r="AX58" s="6"/>
      <c r="BB58" s="7"/>
      <c r="BC58" s="7"/>
      <c r="BD58" s="7"/>
      <c r="BE58" s="6"/>
      <c r="BI58" s="7"/>
      <c r="BJ58" s="7"/>
      <c r="BK58" s="7"/>
      <c r="BL58" s="6"/>
      <c r="BP58" s="7"/>
      <c r="BQ58" s="7"/>
      <c r="BR58" s="7"/>
      <c r="BS58" s="6"/>
      <c r="BW58" s="7"/>
      <c r="BX58" s="7"/>
      <c r="BY58" s="7"/>
      <c r="BZ58" s="6"/>
      <c r="CD58" s="7"/>
      <c r="CE58" s="7"/>
      <c r="CF58" s="7"/>
    </row>
    <row r="59" spans="5:84" s="4" customFormat="1">
      <c r="E59" s="7"/>
      <c r="F59" s="7"/>
      <c r="G59" s="7"/>
      <c r="H59" s="6"/>
      <c r="L59" s="7"/>
      <c r="M59" s="7"/>
      <c r="N59" s="7"/>
      <c r="O59" s="6"/>
      <c r="S59" s="7"/>
      <c r="T59" s="7"/>
      <c r="U59" s="7"/>
      <c r="V59" s="6"/>
      <c r="Z59" s="7"/>
      <c r="AA59" s="7"/>
      <c r="AB59" s="7"/>
      <c r="AC59" s="6"/>
      <c r="AG59" s="7"/>
      <c r="AH59" s="7"/>
      <c r="AI59" s="7"/>
      <c r="AJ59" s="6"/>
      <c r="AN59" s="7"/>
      <c r="AO59" s="7"/>
      <c r="AP59" s="7"/>
      <c r="AQ59" s="6"/>
      <c r="AU59" s="7"/>
      <c r="AV59" s="7"/>
      <c r="AW59" s="7"/>
      <c r="AX59" s="6"/>
      <c r="BB59" s="7"/>
      <c r="BC59" s="7"/>
      <c r="BD59" s="7"/>
      <c r="BE59" s="6"/>
      <c r="BI59" s="7"/>
      <c r="BJ59" s="7"/>
      <c r="BK59" s="7"/>
      <c r="BL59" s="6"/>
      <c r="BP59" s="7"/>
      <c r="BQ59" s="7"/>
      <c r="BR59" s="7"/>
      <c r="BS59" s="6"/>
      <c r="BW59" s="7"/>
      <c r="BX59" s="7"/>
      <c r="BY59" s="7"/>
      <c r="BZ59" s="6"/>
      <c r="CD59" s="7"/>
      <c r="CE59" s="7"/>
      <c r="CF59" s="7"/>
    </row>
    <row r="60" spans="5:84" s="4" customFormat="1">
      <c r="E60" s="7"/>
      <c r="F60" s="7"/>
      <c r="G60" s="7"/>
      <c r="H60" s="6"/>
      <c r="L60" s="7"/>
      <c r="M60" s="7"/>
      <c r="N60" s="7"/>
      <c r="O60" s="6"/>
      <c r="S60" s="7"/>
      <c r="T60" s="7"/>
      <c r="U60" s="7"/>
      <c r="V60" s="6"/>
      <c r="Z60" s="7"/>
      <c r="AA60" s="7"/>
      <c r="AB60" s="7"/>
      <c r="AC60" s="6"/>
      <c r="AG60" s="7"/>
      <c r="AH60" s="7"/>
      <c r="AI60" s="7"/>
      <c r="AJ60" s="6"/>
      <c r="AN60" s="7"/>
      <c r="AO60" s="7"/>
      <c r="AP60" s="7"/>
      <c r="AQ60" s="6"/>
      <c r="AU60" s="7"/>
      <c r="AV60" s="7"/>
      <c r="AW60" s="7"/>
      <c r="AX60" s="6"/>
      <c r="BB60" s="7"/>
      <c r="BC60" s="7"/>
      <c r="BD60" s="7"/>
      <c r="BE60" s="6"/>
      <c r="BI60" s="7"/>
      <c r="BJ60" s="7"/>
      <c r="BK60" s="7"/>
      <c r="BL60" s="6"/>
      <c r="BP60" s="7"/>
      <c r="BQ60" s="7"/>
      <c r="BR60" s="7"/>
      <c r="BS60" s="6"/>
      <c r="BW60" s="7"/>
      <c r="BX60" s="7"/>
      <c r="BY60" s="7"/>
      <c r="BZ60" s="6"/>
      <c r="CD60" s="7"/>
      <c r="CE60" s="7"/>
      <c r="CF60" s="7"/>
    </row>
    <row r="61" spans="5:84" s="4" customFormat="1">
      <c r="E61" s="7"/>
      <c r="F61" s="7"/>
      <c r="G61" s="7"/>
      <c r="H61" s="6"/>
      <c r="L61" s="7"/>
      <c r="M61" s="7"/>
      <c r="N61" s="7"/>
      <c r="O61" s="6"/>
      <c r="S61" s="7"/>
      <c r="T61" s="7"/>
      <c r="U61" s="7"/>
      <c r="V61" s="6"/>
      <c r="Z61" s="7"/>
      <c r="AA61" s="7"/>
      <c r="AB61" s="7"/>
      <c r="AC61" s="6"/>
      <c r="AG61" s="7"/>
      <c r="AH61" s="7"/>
      <c r="AI61" s="7"/>
      <c r="AJ61" s="6"/>
      <c r="AN61" s="7"/>
      <c r="AO61" s="7"/>
      <c r="AP61" s="7"/>
      <c r="AQ61" s="6"/>
      <c r="AU61" s="7"/>
      <c r="AV61" s="7"/>
      <c r="AW61" s="7"/>
      <c r="AX61" s="6"/>
      <c r="BB61" s="7"/>
      <c r="BC61" s="7"/>
      <c r="BD61" s="7"/>
      <c r="BE61" s="6"/>
      <c r="BI61" s="7"/>
      <c r="BJ61" s="7"/>
      <c r="BK61" s="7"/>
      <c r="BL61" s="6"/>
      <c r="BP61" s="7"/>
      <c r="BQ61" s="7"/>
      <c r="BR61" s="7"/>
      <c r="BS61" s="6"/>
      <c r="BW61" s="7"/>
      <c r="BX61" s="7"/>
      <c r="BY61" s="7"/>
      <c r="BZ61" s="6"/>
      <c r="CD61" s="7"/>
      <c r="CE61" s="7"/>
      <c r="CF61" s="7"/>
    </row>
    <row r="62" spans="5:84" s="4" customFormat="1">
      <c r="E62" s="7"/>
      <c r="F62" s="7"/>
      <c r="G62" s="7"/>
      <c r="H62" s="6"/>
      <c r="L62" s="7"/>
      <c r="M62" s="7"/>
      <c r="N62" s="7"/>
      <c r="O62" s="6"/>
      <c r="S62" s="7"/>
      <c r="T62" s="7"/>
      <c r="U62" s="7"/>
      <c r="V62" s="6"/>
      <c r="Z62" s="7"/>
      <c r="AA62" s="7"/>
      <c r="AB62" s="7"/>
      <c r="AC62" s="6"/>
      <c r="AG62" s="7"/>
      <c r="AH62" s="7"/>
      <c r="AI62" s="7"/>
      <c r="AJ62" s="6"/>
      <c r="AN62" s="7"/>
      <c r="AO62" s="7"/>
      <c r="AP62" s="7"/>
      <c r="AQ62" s="6"/>
      <c r="AU62" s="7"/>
      <c r="AV62" s="7"/>
      <c r="AW62" s="7"/>
      <c r="AX62" s="6"/>
      <c r="BB62" s="7"/>
      <c r="BC62" s="7"/>
      <c r="BD62" s="7"/>
      <c r="BE62" s="6"/>
      <c r="BI62" s="7"/>
      <c r="BJ62" s="7"/>
      <c r="BK62" s="7"/>
      <c r="BL62" s="6"/>
      <c r="BP62" s="7"/>
      <c r="BQ62" s="7"/>
      <c r="BR62" s="7"/>
      <c r="BS62" s="6"/>
      <c r="BW62" s="7"/>
      <c r="BX62" s="7"/>
      <c r="BY62" s="7"/>
      <c r="BZ62" s="6"/>
      <c r="CD62" s="7"/>
      <c r="CE62" s="7"/>
      <c r="CF62" s="7"/>
    </row>
    <row r="63" spans="5:84" s="4" customFormat="1">
      <c r="E63" s="7"/>
      <c r="F63" s="7"/>
      <c r="G63" s="7"/>
      <c r="H63" s="6"/>
      <c r="L63" s="7"/>
      <c r="M63" s="7"/>
      <c r="N63" s="7"/>
      <c r="O63" s="6"/>
      <c r="S63" s="7"/>
      <c r="T63" s="7"/>
      <c r="U63" s="7"/>
      <c r="V63" s="6"/>
      <c r="Z63" s="7"/>
      <c r="AA63" s="7"/>
      <c r="AB63" s="7"/>
      <c r="AC63" s="6"/>
      <c r="AG63" s="7"/>
      <c r="AH63" s="7"/>
      <c r="AI63" s="7"/>
      <c r="AJ63" s="6"/>
      <c r="AN63" s="7"/>
      <c r="AO63" s="7"/>
      <c r="AP63" s="7"/>
      <c r="AQ63" s="6"/>
      <c r="AU63" s="7"/>
      <c r="AV63" s="7"/>
      <c r="AW63" s="7"/>
      <c r="AX63" s="6"/>
      <c r="BB63" s="7"/>
      <c r="BC63" s="7"/>
      <c r="BD63" s="7"/>
      <c r="BE63" s="6"/>
      <c r="BI63" s="7"/>
      <c r="BJ63" s="7"/>
      <c r="BK63" s="7"/>
      <c r="BL63" s="6"/>
      <c r="BP63" s="7"/>
      <c r="BQ63" s="7"/>
      <c r="BR63" s="7"/>
      <c r="BS63" s="6"/>
      <c r="BW63" s="7"/>
      <c r="BX63" s="7"/>
      <c r="BY63" s="7"/>
      <c r="BZ63" s="6"/>
      <c r="CD63" s="7"/>
      <c r="CE63" s="7"/>
      <c r="CF63" s="7"/>
    </row>
    <row r="64" spans="5:84" s="4" customFormat="1">
      <c r="E64" s="7"/>
      <c r="F64" s="7"/>
      <c r="G64" s="7"/>
      <c r="H64" s="6"/>
      <c r="L64" s="7"/>
      <c r="M64" s="7"/>
      <c r="N64" s="7"/>
      <c r="O64" s="6"/>
      <c r="S64" s="7"/>
      <c r="T64" s="7"/>
      <c r="U64" s="7"/>
      <c r="V64" s="6"/>
      <c r="Z64" s="7"/>
      <c r="AA64" s="7"/>
      <c r="AB64" s="7"/>
      <c r="AC64" s="6"/>
      <c r="AG64" s="7"/>
      <c r="AH64" s="7"/>
      <c r="AI64" s="7"/>
      <c r="AJ64" s="6"/>
      <c r="AN64" s="7"/>
      <c r="AO64" s="7"/>
      <c r="AP64" s="7"/>
      <c r="AQ64" s="6"/>
      <c r="AU64" s="7"/>
      <c r="AV64" s="7"/>
      <c r="AW64" s="7"/>
      <c r="AX64" s="6"/>
      <c r="BB64" s="7"/>
      <c r="BC64" s="7"/>
      <c r="BD64" s="7"/>
      <c r="BE64" s="6"/>
      <c r="BI64" s="7"/>
      <c r="BJ64" s="7"/>
      <c r="BK64" s="7"/>
      <c r="BL64" s="6"/>
      <c r="BP64" s="7"/>
      <c r="BQ64" s="7"/>
      <c r="BR64" s="7"/>
      <c r="BS64" s="6"/>
      <c r="BW64" s="7"/>
      <c r="BX64" s="7"/>
      <c r="BY64" s="7"/>
      <c r="BZ64" s="6"/>
      <c r="CD64" s="7"/>
      <c r="CE64" s="7"/>
      <c r="CF64" s="7"/>
    </row>
    <row r="65" spans="5:84" s="4" customFormat="1">
      <c r="E65" s="7"/>
      <c r="F65" s="7"/>
      <c r="G65" s="7"/>
      <c r="H65" s="6"/>
      <c r="L65" s="7"/>
      <c r="M65" s="7"/>
      <c r="N65" s="7"/>
      <c r="O65" s="6"/>
      <c r="S65" s="7"/>
      <c r="T65" s="7"/>
      <c r="U65" s="7"/>
      <c r="V65" s="6"/>
      <c r="Z65" s="7"/>
      <c r="AA65" s="7"/>
      <c r="AB65" s="7"/>
      <c r="AC65" s="6"/>
      <c r="AG65" s="7"/>
      <c r="AH65" s="7"/>
      <c r="AI65" s="7"/>
      <c r="AJ65" s="6"/>
      <c r="AN65" s="7"/>
      <c r="AO65" s="7"/>
      <c r="AP65" s="7"/>
      <c r="AQ65" s="6"/>
      <c r="AU65" s="7"/>
      <c r="AV65" s="7"/>
      <c r="AW65" s="7"/>
      <c r="AX65" s="6"/>
      <c r="BB65" s="7"/>
      <c r="BC65" s="7"/>
      <c r="BD65" s="7"/>
      <c r="BE65" s="6"/>
      <c r="BI65" s="7"/>
      <c r="BJ65" s="7"/>
      <c r="BK65" s="7"/>
      <c r="BL65" s="6"/>
      <c r="BP65" s="7"/>
      <c r="BQ65" s="7"/>
      <c r="BR65" s="7"/>
      <c r="BS65" s="6"/>
      <c r="BW65" s="7"/>
      <c r="BX65" s="7"/>
      <c r="BY65" s="7"/>
      <c r="BZ65" s="6"/>
      <c r="CD65" s="7"/>
      <c r="CE65" s="7"/>
      <c r="CF65" s="7"/>
    </row>
    <row r="66" spans="5:84" s="4" customFormat="1">
      <c r="E66" s="7"/>
      <c r="F66" s="7"/>
      <c r="G66" s="7"/>
      <c r="H66" s="6"/>
      <c r="L66" s="7"/>
      <c r="M66" s="7"/>
      <c r="N66" s="7"/>
      <c r="O66" s="6"/>
      <c r="S66" s="7"/>
      <c r="T66" s="7"/>
      <c r="U66" s="7"/>
      <c r="V66" s="6"/>
      <c r="Z66" s="7"/>
      <c r="AA66" s="7"/>
      <c r="AB66" s="7"/>
      <c r="AC66" s="6"/>
      <c r="AG66" s="7"/>
      <c r="AH66" s="7"/>
      <c r="AI66" s="7"/>
      <c r="AJ66" s="6"/>
      <c r="AN66" s="7"/>
      <c r="AO66" s="7"/>
      <c r="AP66" s="7"/>
      <c r="AQ66" s="6"/>
      <c r="AU66" s="7"/>
      <c r="AV66" s="7"/>
      <c r="AW66" s="7"/>
      <c r="AX66" s="6"/>
      <c r="BB66" s="7"/>
      <c r="BC66" s="7"/>
      <c r="BD66" s="7"/>
      <c r="BE66" s="6"/>
      <c r="BI66" s="7"/>
      <c r="BJ66" s="7"/>
      <c r="BK66" s="7"/>
      <c r="BL66" s="6"/>
      <c r="BP66" s="7"/>
      <c r="BQ66" s="7"/>
      <c r="BR66" s="7"/>
      <c r="BS66" s="6"/>
      <c r="BW66" s="7"/>
      <c r="BX66" s="7"/>
      <c r="BY66" s="7"/>
      <c r="BZ66" s="6"/>
      <c r="CD66" s="7"/>
      <c r="CE66" s="7"/>
      <c r="CF66" s="7"/>
    </row>
    <row r="67" spans="5:84" s="4" customFormat="1">
      <c r="E67" s="7"/>
      <c r="F67" s="7"/>
      <c r="G67" s="7"/>
      <c r="H67" s="6"/>
      <c r="L67" s="7"/>
      <c r="M67" s="7"/>
      <c r="N67" s="7"/>
      <c r="O67" s="6"/>
      <c r="S67" s="7"/>
      <c r="T67" s="7"/>
      <c r="U67" s="7"/>
      <c r="V67" s="6"/>
      <c r="Z67" s="7"/>
      <c r="AA67" s="7"/>
      <c r="AB67" s="7"/>
      <c r="AC67" s="6"/>
      <c r="AG67" s="7"/>
      <c r="AH67" s="7"/>
      <c r="AI67" s="7"/>
      <c r="AJ67" s="6"/>
      <c r="AN67" s="7"/>
      <c r="AO67" s="7"/>
      <c r="AP67" s="7"/>
      <c r="AQ67" s="6"/>
      <c r="AU67" s="7"/>
      <c r="AV67" s="7"/>
      <c r="AW67" s="7"/>
      <c r="AX67" s="6"/>
      <c r="BB67" s="7"/>
      <c r="BC67" s="7"/>
      <c r="BD67" s="7"/>
      <c r="BE67" s="6"/>
      <c r="BI67" s="7"/>
      <c r="BJ67" s="7"/>
      <c r="BK67" s="7"/>
      <c r="BL67" s="6"/>
      <c r="BP67" s="7"/>
      <c r="BQ67" s="7"/>
      <c r="BR67" s="7"/>
      <c r="BS67" s="6"/>
      <c r="BW67" s="7"/>
      <c r="BX67" s="7"/>
      <c r="BY67" s="7"/>
      <c r="BZ67" s="6"/>
      <c r="CD67" s="7"/>
      <c r="CE67" s="7"/>
      <c r="CF67" s="7"/>
    </row>
    <row r="68" spans="5:84" s="4" customFormat="1">
      <c r="E68" s="7"/>
      <c r="F68" s="7"/>
      <c r="G68" s="7"/>
      <c r="H68" s="6"/>
      <c r="L68" s="7"/>
      <c r="M68" s="7"/>
      <c r="N68" s="7"/>
      <c r="O68" s="6"/>
      <c r="S68" s="7"/>
      <c r="T68" s="7"/>
      <c r="U68" s="7"/>
      <c r="V68" s="6"/>
      <c r="Z68" s="7"/>
      <c r="AA68" s="7"/>
      <c r="AB68" s="7"/>
      <c r="AC68" s="6"/>
      <c r="AG68" s="7"/>
      <c r="AH68" s="7"/>
      <c r="AI68" s="7"/>
      <c r="AJ68" s="6"/>
      <c r="AN68" s="7"/>
      <c r="AO68" s="7"/>
      <c r="AP68" s="7"/>
      <c r="AQ68" s="6"/>
      <c r="AU68" s="7"/>
      <c r="AV68" s="7"/>
      <c r="AW68" s="7"/>
      <c r="AX68" s="6"/>
      <c r="BB68" s="7"/>
      <c r="BC68" s="7"/>
      <c r="BD68" s="7"/>
      <c r="BE68" s="6"/>
      <c r="BI68" s="7"/>
      <c r="BJ68" s="7"/>
      <c r="BK68" s="7"/>
      <c r="BL68" s="6"/>
      <c r="BP68" s="7"/>
      <c r="BQ68" s="7"/>
      <c r="BR68" s="7"/>
      <c r="BS68" s="6"/>
      <c r="BW68" s="7"/>
      <c r="BX68" s="7"/>
      <c r="BY68" s="7"/>
      <c r="BZ68" s="6"/>
      <c r="CD68" s="7"/>
      <c r="CE68" s="7"/>
      <c r="CF68" s="7"/>
    </row>
    <row r="69" spans="5:84" s="4" customFormat="1">
      <c r="E69" s="7"/>
      <c r="F69" s="7"/>
      <c r="G69" s="7"/>
      <c r="H69" s="6"/>
      <c r="L69" s="7"/>
      <c r="M69" s="7"/>
      <c r="N69" s="7"/>
      <c r="O69" s="6"/>
      <c r="S69" s="7"/>
      <c r="T69" s="7"/>
      <c r="U69" s="7"/>
      <c r="V69" s="6"/>
      <c r="Z69" s="7"/>
      <c r="AA69" s="7"/>
      <c r="AB69" s="7"/>
      <c r="AC69" s="6"/>
      <c r="AG69" s="7"/>
      <c r="AH69" s="7"/>
      <c r="AI69" s="7"/>
      <c r="AJ69" s="6"/>
      <c r="AN69" s="7"/>
      <c r="AO69" s="7"/>
      <c r="AP69" s="7"/>
      <c r="AQ69" s="6"/>
      <c r="AU69" s="7"/>
      <c r="AV69" s="7"/>
      <c r="AW69" s="7"/>
      <c r="AX69" s="6"/>
      <c r="BB69" s="7"/>
      <c r="BC69" s="7"/>
      <c r="BD69" s="7"/>
      <c r="BE69" s="6"/>
      <c r="BI69" s="7"/>
      <c r="BJ69" s="7"/>
      <c r="BK69" s="7"/>
      <c r="BL69" s="6"/>
      <c r="BP69" s="7"/>
      <c r="BQ69" s="7"/>
      <c r="BR69" s="7"/>
      <c r="BS69" s="6"/>
      <c r="BW69" s="7"/>
      <c r="BX69" s="7"/>
      <c r="BY69" s="7"/>
      <c r="BZ69" s="6"/>
      <c r="CD69" s="7"/>
      <c r="CE69" s="7"/>
      <c r="CF69" s="7"/>
    </row>
    <row r="70" spans="5:84" s="4" customFormat="1">
      <c r="E70" s="7"/>
      <c r="F70" s="7"/>
      <c r="G70" s="7"/>
      <c r="H70" s="6"/>
      <c r="L70" s="7"/>
      <c r="M70" s="7"/>
      <c r="N70" s="7"/>
      <c r="O70" s="6"/>
      <c r="S70" s="7"/>
      <c r="T70" s="7"/>
      <c r="U70" s="7"/>
      <c r="V70" s="6"/>
      <c r="Z70" s="7"/>
      <c r="AA70" s="7"/>
      <c r="AB70" s="7"/>
      <c r="AC70" s="6"/>
      <c r="AG70" s="7"/>
      <c r="AH70" s="7"/>
      <c r="AI70" s="7"/>
      <c r="AJ70" s="6"/>
      <c r="AN70" s="7"/>
      <c r="AO70" s="7"/>
      <c r="AP70" s="7"/>
      <c r="AQ70" s="6"/>
      <c r="AU70" s="7"/>
      <c r="AV70" s="7"/>
      <c r="AW70" s="7"/>
      <c r="AX70" s="6"/>
      <c r="BB70" s="7"/>
      <c r="BC70" s="7"/>
      <c r="BD70" s="7"/>
      <c r="BE70" s="6"/>
      <c r="BI70" s="7"/>
      <c r="BJ70" s="7"/>
      <c r="BK70" s="7"/>
      <c r="BL70" s="6"/>
      <c r="BP70" s="7"/>
      <c r="BQ70" s="7"/>
      <c r="BR70" s="7"/>
      <c r="BS70" s="6"/>
      <c r="BW70" s="7"/>
      <c r="BX70" s="7"/>
      <c r="BY70" s="7"/>
      <c r="BZ70" s="6"/>
      <c r="CD70" s="7"/>
      <c r="CE70" s="7"/>
      <c r="CF70" s="7"/>
    </row>
    <row r="71" spans="5:84" s="4" customFormat="1">
      <c r="E71" s="7"/>
      <c r="F71" s="7"/>
      <c r="G71" s="7"/>
      <c r="H71" s="6"/>
      <c r="L71" s="7"/>
      <c r="M71" s="7"/>
      <c r="N71" s="7"/>
      <c r="O71" s="6"/>
      <c r="S71" s="7"/>
      <c r="T71" s="7"/>
      <c r="U71" s="7"/>
      <c r="V71" s="6"/>
      <c r="Z71" s="7"/>
      <c r="AA71" s="7"/>
      <c r="AB71" s="7"/>
      <c r="AC71" s="6"/>
      <c r="AG71" s="7"/>
      <c r="AH71" s="7"/>
      <c r="AI71" s="7"/>
      <c r="AJ71" s="6"/>
      <c r="AN71" s="7"/>
      <c r="AO71" s="7"/>
      <c r="AP71" s="7"/>
      <c r="AQ71" s="6"/>
      <c r="AU71" s="7"/>
      <c r="AV71" s="7"/>
      <c r="AW71" s="7"/>
      <c r="AX71" s="6"/>
      <c r="BB71" s="7"/>
      <c r="BC71" s="7"/>
      <c r="BD71" s="7"/>
      <c r="BE71" s="6"/>
      <c r="BI71" s="7"/>
      <c r="BJ71" s="7"/>
      <c r="BK71" s="7"/>
      <c r="BL71" s="6"/>
      <c r="BP71" s="7"/>
      <c r="BQ71" s="7"/>
      <c r="BR71" s="7"/>
      <c r="BS71" s="6"/>
      <c r="BW71" s="7"/>
      <c r="BX71" s="7"/>
      <c r="BY71" s="7"/>
      <c r="BZ71" s="6"/>
      <c r="CD71" s="7"/>
      <c r="CE71" s="7"/>
      <c r="CF71" s="7"/>
    </row>
    <row r="72" spans="5:84" s="4" customFormat="1">
      <c r="E72" s="7"/>
      <c r="F72" s="7"/>
      <c r="G72" s="7"/>
      <c r="H72" s="6"/>
      <c r="L72" s="7"/>
      <c r="M72" s="7"/>
      <c r="N72" s="7"/>
      <c r="O72" s="6"/>
      <c r="S72" s="7"/>
      <c r="T72" s="7"/>
      <c r="U72" s="7"/>
      <c r="V72" s="6"/>
      <c r="Z72" s="7"/>
      <c r="AA72" s="7"/>
      <c r="AB72" s="7"/>
      <c r="AC72" s="6"/>
      <c r="AG72" s="7"/>
      <c r="AH72" s="7"/>
      <c r="AI72" s="7"/>
      <c r="AJ72" s="6"/>
      <c r="AN72" s="7"/>
      <c r="AO72" s="7"/>
      <c r="AP72" s="7"/>
      <c r="AQ72" s="6"/>
      <c r="AU72" s="7"/>
      <c r="AV72" s="7"/>
      <c r="AW72" s="7"/>
      <c r="AX72" s="6"/>
      <c r="BB72" s="7"/>
      <c r="BC72" s="7"/>
      <c r="BD72" s="7"/>
      <c r="BE72" s="6"/>
      <c r="BI72" s="7"/>
      <c r="BJ72" s="7"/>
      <c r="BK72" s="7"/>
      <c r="BL72" s="6"/>
      <c r="BP72" s="7"/>
      <c r="BQ72" s="7"/>
      <c r="BR72" s="7"/>
      <c r="BS72" s="6"/>
      <c r="BW72" s="7"/>
      <c r="BX72" s="7"/>
      <c r="BY72" s="7"/>
      <c r="BZ72" s="6"/>
      <c r="CD72" s="7"/>
      <c r="CE72" s="7"/>
      <c r="CF72" s="7"/>
    </row>
    <row r="73" spans="5:84" s="4" customFormat="1">
      <c r="E73" s="7"/>
      <c r="F73" s="7"/>
      <c r="G73" s="7"/>
      <c r="H73" s="6"/>
      <c r="L73" s="7"/>
      <c r="M73" s="7"/>
      <c r="N73" s="7"/>
      <c r="O73" s="6"/>
      <c r="S73" s="7"/>
      <c r="T73" s="7"/>
      <c r="U73" s="7"/>
      <c r="V73" s="6"/>
      <c r="Z73" s="7"/>
      <c r="AA73" s="7"/>
      <c r="AB73" s="7"/>
      <c r="AC73" s="6"/>
      <c r="AG73" s="7"/>
      <c r="AH73" s="7"/>
      <c r="AI73" s="7"/>
      <c r="AJ73" s="6"/>
      <c r="AN73" s="7"/>
      <c r="AO73" s="7"/>
      <c r="AP73" s="7"/>
      <c r="AQ73" s="6"/>
      <c r="AU73" s="7"/>
      <c r="AV73" s="7"/>
      <c r="AW73" s="7"/>
      <c r="AX73" s="6"/>
      <c r="BB73" s="7"/>
      <c r="BC73" s="7"/>
      <c r="BD73" s="7"/>
      <c r="BE73" s="6"/>
      <c r="BI73" s="7"/>
      <c r="BJ73" s="7"/>
      <c r="BK73" s="7"/>
      <c r="BL73" s="6"/>
      <c r="BP73" s="7"/>
      <c r="BQ73" s="7"/>
      <c r="BR73" s="7"/>
      <c r="BS73" s="6"/>
      <c r="BW73" s="7"/>
      <c r="BX73" s="7"/>
      <c r="BY73" s="7"/>
      <c r="BZ73" s="6"/>
      <c r="CD73" s="7"/>
      <c r="CE73" s="7"/>
      <c r="CF73" s="7"/>
    </row>
    <row r="74" spans="5:84" s="4" customFormat="1">
      <c r="E74" s="7"/>
      <c r="F74" s="7"/>
      <c r="G74" s="7"/>
      <c r="H74" s="6"/>
      <c r="L74" s="7"/>
      <c r="M74" s="7"/>
      <c r="N74" s="7"/>
      <c r="O74" s="6"/>
      <c r="S74" s="7"/>
      <c r="T74" s="7"/>
      <c r="U74" s="7"/>
      <c r="V74" s="6"/>
      <c r="Z74" s="7"/>
      <c r="AA74" s="7"/>
      <c r="AB74" s="7"/>
      <c r="AC74" s="6"/>
      <c r="AG74" s="7"/>
      <c r="AH74" s="7"/>
      <c r="AI74" s="7"/>
      <c r="AJ74" s="6"/>
      <c r="AN74" s="7"/>
      <c r="AO74" s="7"/>
      <c r="AP74" s="7"/>
      <c r="AQ74" s="6"/>
      <c r="AU74" s="7"/>
      <c r="AV74" s="7"/>
      <c r="AW74" s="7"/>
      <c r="AX74" s="6"/>
      <c r="BB74" s="7"/>
      <c r="BC74" s="7"/>
      <c r="BD74" s="7"/>
      <c r="BE74" s="6"/>
      <c r="BI74" s="7"/>
      <c r="BJ74" s="7"/>
      <c r="BK74" s="7"/>
      <c r="BL74" s="6"/>
      <c r="BP74" s="7"/>
      <c r="BQ74" s="7"/>
      <c r="BR74" s="7"/>
      <c r="BS74" s="6"/>
      <c r="BW74" s="7"/>
      <c r="BX74" s="7"/>
      <c r="BY74" s="7"/>
      <c r="BZ74" s="6"/>
      <c r="CD74" s="7"/>
      <c r="CE74" s="7"/>
      <c r="CF74" s="7"/>
    </row>
    <row r="75" spans="5:84" s="4" customFormat="1">
      <c r="E75" s="7"/>
      <c r="F75" s="7"/>
      <c r="G75" s="7"/>
      <c r="H75" s="6"/>
      <c r="L75" s="7"/>
      <c r="M75" s="7"/>
      <c r="N75" s="7"/>
      <c r="O75" s="6"/>
      <c r="S75" s="7"/>
      <c r="T75" s="7"/>
      <c r="U75" s="7"/>
      <c r="V75" s="6"/>
      <c r="Z75" s="7"/>
      <c r="AA75" s="7"/>
      <c r="AB75" s="7"/>
      <c r="AC75" s="6"/>
      <c r="AG75" s="7"/>
      <c r="AH75" s="7"/>
      <c r="AI75" s="7"/>
      <c r="AJ75" s="6"/>
      <c r="AN75" s="7"/>
      <c r="AO75" s="7"/>
      <c r="AP75" s="7"/>
      <c r="AQ75" s="6"/>
      <c r="AU75" s="7"/>
      <c r="AV75" s="7"/>
      <c r="AW75" s="7"/>
      <c r="AX75" s="6"/>
      <c r="BB75" s="7"/>
      <c r="BC75" s="7"/>
      <c r="BD75" s="7"/>
      <c r="BE75" s="6"/>
      <c r="BI75" s="7"/>
      <c r="BJ75" s="7"/>
      <c r="BK75" s="7"/>
      <c r="BL75" s="6"/>
      <c r="BP75" s="7"/>
      <c r="BQ75" s="7"/>
      <c r="BR75" s="7"/>
      <c r="BS75" s="6"/>
      <c r="BW75" s="7"/>
      <c r="BX75" s="7"/>
      <c r="BY75" s="7"/>
      <c r="BZ75" s="6"/>
      <c r="CD75" s="7"/>
      <c r="CE75" s="7"/>
      <c r="CF75" s="7"/>
    </row>
    <row r="76" spans="5:84" s="4" customFormat="1">
      <c r="E76" s="7"/>
      <c r="F76" s="7"/>
      <c r="G76" s="7"/>
      <c r="H76" s="6"/>
      <c r="L76" s="7"/>
      <c r="M76" s="7"/>
      <c r="N76" s="7"/>
      <c r="O76" s="6"/>
      <c r="S76" s="7"/>
      <c r="T76" s="7"/>
      <c r="U76" s="7"/>
      <c r="V76" s="6"/>
      <c r="Z76" s="7"/>
      <c r="AA76" s="7"/>
      <c r="AB76" s="7"/>
      <c r="AC76" s="6"/>
      <c r="AG76" s="7"/>
      <c r="AH76" s="7"/>
      <c r="AI76" s="7"/>
      <c r="AJ76" s="6"/>
      <c r="AN76" s="7"/>
      <c r="AO76" s="7"/>
      <c r="AP76" s="7"/>
      <c r="AQ76" s="6"/>
      <c r="AU76" s="7"/>
      <c r="AV76" s="7"/>
      <c r="AW76" s="7"/>
      <c r="AX76" s="6"/>
      <c r="BB76" s="7"/>
      <c r="BC76" s="7"/>
      <c r="BD76" s="7"/>
      <c r="BE76" s="6"/>
      <c r="BI76" s="7"/>
      <c r="BJ76" s="7"/>
      <c r="BK76" s="7"/>
      <c r="BL76" s="6"/>
      <c r="BP76" s="7"/>
      <c r="BQ76" s="7"/>
      <c r="BR76" s="7"/>
      <c r="BS76" s="6"/>
      <c r="BW76" s="7"/>
      <c r="BX76" s="7"/>
      <c r="BY76" s="7"/>
      <c r="BZ76" s="6"/>
      <c r="CD76" s="7"/>
      <c r="CE76" s="7"/>
      <c r="CF76" s="7"/>
    </row>
    <row r="77" spans="5:84" s="4" customFormat="1">
      <c r="E77" s="7"/>
      <c r="F77" s="7"/>
      <c r="G77" s="7"/>
      <c r="H77" s="6"/>
      <c r="L77" s="7"/>
      <c r="M77" s="7"/>
      <c r="N77" s="7"/>
      <c r="O77" s="6"/>
      <c r="S77" s="7"/>
      <c r="T77" s="7"/>
      <c r="U77" s="7"/>
      <c r="V77" s="6"/>
      <c r="Z77" s="7"/>
      <c r="AA77" s="7"/>
      <c r="AB77" s="7"/>
      <c r="AC77" s="6"/>
      <c r="AG77" s="7"/>
      <c r="AH77" s="7"/>
      <c r="AI77" s="7"/>
      <c r="AJ77" s="6"/>
      <c r="AN77" s="7"/>
      <c r="AO77" s="7"/>
      <c r="AP77" s="7"/>
      <c r="AQ77" s="6"/>
      <c r="AU77" s="7"/>
      <c r="AV77" s="7"/>
      <c r="AW77" s="7"/>
      <c r="AX77" s="6"/>
      <c r="BB77" s="7"/>
      <c r="BC77" s="7"/>
      <c r="BD77" s="7"/>
      <c r="BE77" s="6"/>
      <c r="BI77" s="7"/>
      <c r="BJ77" s="7"/>
      <c r="BK77" s="7"/>
      <c r="BL77" s="6"/>
      <c r="BP77" s="7"/>
      <c r="BQ77" s="7"/>
      <c r="BR77" s="7"/>
      <c r="BS77" s="6"/>
      <c r="BW77" s="7"/>
      <c r="BX77" s="7"/>
      <c r="BY77" s="7"/>
      <c r="BZ77" s="6"/>
      <c r="CD77" s="7"/>
      <c r="CE77" s="7"/>
      <c r="CF77" s="7"/>
    </row>
    <row r="78" spans="5:84" s="4" customFormat="1">
      <c r="E78" s="7"/>
      <c r="F78" s="7"/>
      <c r="G78" s="7"/>
      <c r="H78" s="6"/>
      <c r="L78" s="7"/>
      <c r="M78" s="7"/>
      <c r="N78" s="7"/>
      <c r="O78" s="6"/>
      <c r="S78" s="7"/>
      <c r="T78" s="7"/>
      <c r="U78" s="7"/>
      <c r="V78" s="6"/>
      <c r="Z78" s="7"/>
      <c r="AA78" s="7"/>
      <c r="AB78" s="7"/>
      <c r="AC78" s="6"/>
      <c r="AG78" s="7"/>
      <c r="AH78" s="7"/>
      <c r="AI78" s="7"/>
      <c r="AJ78" s="6"/>
      <c r="AN78" s="7"/>
      <c r="AO78" s="7"/>
      <c r="AP78" s="7"/>
      <c r="AQ78" s="6"/>
      <c r="AU78" s="7"/>
      <c r="AV78" s="7"/>
      <c r="AW78" s="7"/>
      <c r="AX78" s="6"/>
      <c r="BB78" s="7"/>
      <c r="BC78" s="7"/>
      <c r="BD78" s="7"/>
      <c r="BE78" s="6"/>
      <c r="BI78" s="7"/>
      <c r="BJ78" s="7"/>
      <c r="BK78" s="7"/>
      <c r="BL78" s="6"/>
      <c r="BP78" s="7"/>
      <c r="BQ78" s="7"/>
      <c r="BR78" s="7"/>
      <c r="BS78" s="6"/>
      <c r="BW78" s="7"/>
      <c r="BX78" s="7"/>
      <c r="BY78" s="7"/>
      <c r="BZ78" s="6"/>
      <c r="CD78" s="7"/>
      <c r="CE78" s="7"/>
      <c r="CF78" s="7"/>
    </row>
    <row r="79" spans="5:84" s="4" customFormat="1">
      <c r="E79" s="7"/>
      <c r="F79" s="7"/>
      <c r="G79" s="7"/>
      <c r="H79" s="6"/>
      <c r="L79" s="7"/>
      <c r="M79" s="7"/>
      <c r="N79" s="7"/>
      <c r="O79" s="6"/>
      <c r="S79" s="7"/>
      <c r="T79" s="7"/>
      <c r="U79" s="7"/>
      <c r="V79" s="6"/>
      <c r="Z79" s="7"/>
      <c r="AA79" s="7"/>
      <c r="AB79" s="7"/>
      <c r="AC79" s="6"/>
      <c r="AG79" s="7"/>
      <c r="AH79" s="7"/>
      <c r="AI79" s="7"/>
      <c r="AJ79" s="6"/>
      <c r="AN79" s="7"/>
      <c r="AO79" s="7"/>
      <c r="AP79" s="7"/>
      <c r="AQ79" s="6"/>
      <c r="AU79" s="7"/>
      <c r="AV79" s="7"/>
      <c r="AW79" s="7"/>
      <c r="AX79" s="6"/>
      <c r="BB79" s="7"/>
      <c r="BC79" s="7"/>
      <c r="BD79" s="7"/>
      <c r="BE79" s="6"/>
      <c r="BI79" s="7"/>
      <c r="BJ79" s="7"/>
      <c r="BK79" s="7"/>
      <c r="BL79" s="6"/>
      <c r="BP79" s="7"/>
      <c r="BQ79" s="7"/>
      <c r="BR79" s="7"/>
      <c r="BS79" s="6"/>
      <c r="BW79" s="7"/>
      <c r="BX79" s="7"/>
      <c r="BY79" s="7"/>
      <c r="BZ79" s="6"/>
      <c r="CD79" s="7"/>
      <c r="CE79" s="7"/>
      <c r="CF79" s="7"/>
    </row>
    <row r="80" spans="5:84" s="4" customFormat="1">
      <c r="E80" s="7"/>
      <c r="F80" s="7"/>
      <c r="G80" s="7"/>
      <c r="H80" s="6"/>
      <c r="L80" s="7"/>
      <c r="M80" s="7"/>
      <c r="N80" s="7"/>
      <c r="O80" s="6"/>
      <c r="S80" s="7"/>
      <c r="T80" s="7"/>
      <c r="U80" s="7"/>
      <c r="V80" s="6"/>
      <c r="Z80" s="7"/>
      <c r="AA80" s="7"/>
      <c r="AB80" s="7"/>
      <c r="AC80" s="6"/>
      <c r="AG80" s="7"/>
      <c r="AH80" s="7"/>
      <c r="AI80" s="7"/>
      <c r="AJ80" s="6"/>
      <c r="AN80" s="7"/>
      <c r="AO80" s="7"/>
      <c r="AP80" s="7"/>
      <c r="AQ80" s="6"/>
      <c r="AU80" s="7"/>
      <c r="AV80" s="7"/>
      <c r="AW80" s="7"/>
      <c r="AX80" s="6"/>
      <c r="BB80" s="7"/>
      <c r="BC80" s="7"/>
      <c r="BD80" s="7"/>
      <c r="BE80" s="6"/>
      <c r="BI80" s="7"/>
      <c r="BJ80" s="7"/>
      <c r="BK80" s="7"/>
      <c r="BL80" s="6"/>
      <c r="BP80" s="7"/>
      <c r="BQ80" s="7"/>
      <c r="BR80" s="7"/>
      <c r="BS80" s="6"/>
      <c r="BW80" s="7"/>
      <c r="BX80" s="7"/>
      <c r="BY80" s="7"/>
      <c r="BZ80" s="6"/>
      <c r="CD80" s="7"/>
      <c r="CE80" s="7"/>
      <c r="CF80" s="7"/>
    </row>
    <row r="81" spans="5:84" s="4" customFormat="1">
      <c r="E81" s="7"/>
      <c r="F81" s="7"/>
      <c r="G81" s="7"/>
      <c r="H81" s="6"/>
      <c r="L81" s="7"/>
      <c r="M81" s="7"/>
      <c r="N81" s="7"/>
      <c r="O81" s="6"/>
      <c r="S81" s="7"/>
      <c r="T81" s="7"/>
      <c r="U81" s="7"/>
      <c r="V81" s="6"/>
      <c r="Z81" s="7"/>
      <c r="AA81" s="7"/>
      <c r="AB81" s="7"/>
      <c r="AC81" s="6"/>
      <c r="AG81" s="7"/>
      <c r="AH81" s="7"/>
      <c r="AI81" s="7"/>
      <c r="AJ81" s="6"/>
      <c r="AN81" s="7"/>
      <c r="AO81" s="7"/>
      <c r="AP81" s="7"/>
      <c r="AQ81" s="6"/>
      <c r="AU81" s="7"/>
      <c r="AV81" s="7"/>
      <c r="AW81" s="7"/>
      <c r="AX81" s="6"/>
      <c r="BB81" s="7"/>
      <c r="BC81" s="7"/>
      <c r="BD81" s="7"/>
      <c r="BE81" s="6"/>
      <c r="BI81" s="7"/>
      <c r="BJ81" s="7"/>
      <c r="BK81" s="7"/>
      <c r="BL81" s="6"/>
      <c r="BP81" s="7"/>
      <c r="BQ81" s="7"/>
      <c r="BR81" s="7"/>
      <c r="BS81" s="6"/>
      <c r="BW81" s="7"/>
      <c r="BX81" s="7"/>
      <c r="BY81" s="7"/>
      <c r="BZ81" s="6"/>
      <c r="CD81" s="7"/>
      <c r="CE81" s="7"/>
      <c r="CF81" s="7"/>
    </row>
    <row r="82" spans="5:84" s="4" customFormat="1">
      <c r="E82" s="7"/>
      <c r="F82" s="7"/>
      <c r="G82" s="7"/>
      <c r="H82" s="6"/>
      <c r="L82" s="7"/>
      <c r="M82" s="7"/>
      <c r="N82" s="7"/>
      <c r="O82" s="6"/>
      <c r="S82" s="7"/>
      <c r="T82" s="7"/>
      <c r="U82" s="7"/>
      <c r="V82" s="6"/>
      <c r="Z82" s="7"/>
      <c r="AA82" s="7"/>
      <c r="AB82" s="7"/>
      <c r="AC82" s="6"/>
      <c r="AG82" s="7"/>
      <c r="AH82" s="7"/>
      <c r="AI82" s="7"/>
      <c r="AJ82" s="6"/>
      <c r="AN82" s="7"/>
      <c r="AO82" s="7"/>
      <c r="AP82" s="7"/>
      <c r="AQ82" s="6"/>
      <c r="AU82" s="7"/>
      <c r="AV82" s="7"/>
      <c r="AW82" s="7"/>
      <c r="AX82" s="6"/>
      <c r="BB82" s="7"/>
      <c r="BC82" s="7"/>
      <c r="BD82" s="7"/>
      <c r="BE82" s="6"/>
      <c r="BI82" s="7"/>
      <c r="BJ82" s="7"/>
      <c r="BK82" s="7"/>
      <c r="BL82" s="6"/>
      <c r="BP82" s="7"/>
      <c r="BQ82" s="7"/>
      <c r="BR82" s="7"/>
      <c r="BS82" s="6"/>
      <c r="BW82" s="7"/>
      <c r="BX82" s="7"/>
      <c r="BY82" s="7"/>
      <c r="BZ82" s="6"/>
      <c r="CD82" s="7"/>
      <c r="CE82" s="7"/>
      <c r="CF82" s="7"/>
    </row>
    <row r="83" spans="5:84" s="4" customFormat="1">
      <c r="E83" s="7"/>
      <c r="F83" s="7"/>
      <c r="G83" s="7"/>
      <c r="H83" s="6"/>
      <c r="L83" s="7"/>
      <c r="M83" s="7"/>
      <c r="N83" s="7"/>
      <c r="O83" s="6"/>
      <c r="S83" s="7"/>
      <c r="T83" s="7"/>
      <c r="U83" s="7"/>
      <c r="V83" s="6"/>
      <c r="Z83" s="7"/>
      <c r="AA83" s="7"/>
      <c r="AB83" s="7"/>
      <c r="AC83" s="6"/>
      <c r="AG83" s="7"/>
      <c r="AH83" s="7"/>
      <c r="AI83" s="7"/>
      <c r="AJ83" s="6"/>
      <c r="AN83" s="7"/>
      <c r="AO83" s="7"/>
      <c r="AP83" s="7"/>
      <c r="AQ83" s="6"/>
      <c r="AU83" s="7"/>
      <c r="AV83" s="7"/>
      <c r="AW83" s="7"/>
      <c r="AX83" s="6"/>
      <c r="BB83" s="7"/>
      <c r="BC83" s="7"/>
      <c r="BD83" s="7"/>
      <c r="BE83" s="6"/>
      <c r="BI83" s="7"/>
      <c r="BJ83" s="7"/>
      <c r="BK83" s="7"/>
      <c r="BL83" s="6"/>
      <c r="BP83" s="7"/>
      <c r="BQ83" s="7"/>
      <c r="BR83" s="7"/>
      <c r="BS83" s="6"/>
      <c r="BW83" s="7"/>
      <c r="BX83" s="7"/>
      <c r="BY83" s="7"/>
      <c r="BZ83" s="6"/>
      <c r="CD83" s="7"/>
      <c r="CE83" s="7"/>
      <c r="CF83" s="7"/>
    </row>
    <row r="84" spans="5:84" s="4" customFormat="1">
      <c r="E84" s="7"/>
      <c r="F84" s="7"/>
      <c r="G84" s="7"/>
      <c r="H84" s="6"/>
      <c r="L84" s="7"/>
      <c r="M84" s="7"/>
      <c r="N84" s="7"/>
      <c r="O84" s="6"/>
      <c r="S84" s="7"/>
      <c r="T84" s="7"/>
      <c r="U84" s="7"/>
      <c r="V84" s="6"/>
      <c r="Z84" s="7"/>
      <c r="AA84" s="7"/>
      <c r="AB84" s="7"/>
      <c r="AC84" s="6"/>
      <c r="AG84" s="7"/>
      <c r="AH84" s="7"/>
      <c r="AI84" s="7"/>
      <c r="AJ84" s="6"/>
      <c r="AN84" s="7"/>
      <c r="AO84" s="7"/>
      <c r="AP84" s="7"/>
      <c r="AQ84" s="6"/>
      <c r="AU84" s="7"/>
      <c r="AV84" s="7"/>
      <c r="AW84" s="7"/>
      <c r="AX84" s="6"/>
      <c r="BB84" s="7"/>
      <c r="BC84" s="7"/>
      <c r="BD84" s="7"/>
      <c r="BE84" s="6"/>
      <c r="BI84" s="7"/>
      <c r="BJ84" s="7"/>
      <c r="BK84" s="7"/>
      <c r="BL84" s="6"/>
      <c r="BP84" s="7"/>
      <c r="BQ84" s="7"/>
      <c r="BR84" s="7"/>
      <c r="BS84" s="6"/>
      <c r="BW84" s="7"/>
      <c r="BX84" s="7"/>
      <c r="BY84" s="7"/>
      <c r="BZ84" s="6"/>
      <c r="CD84" s="7"/>
      <c r="CE84" s="7"/>
      <c r="CF84" s="7"/>
    </row>
    <row r="85" spans="5:84" s="4" customFormat="1">
      <c r="E85" s="7"/>
      <c r="F85" s="7"/>
      <c r="G85" s="7"/>
      <c r="H85" s="6"/>
      <c r="L85" s="7"/>
      <c r="M85" s="7"/>
      <c r="N85" s="7"/>
      <c r="O85" s="6"/>
      <c r="S85" s="7"/>
      <c r="T85" s="7"/>
      <c r="U85" s="7"/>
      <c r="V85" s="6"/>
      <c r="Z85" s="7"/>
      <c r="AA85" s="7"/>
      <c r="AB85" s="7"/>
      <c r="AC85" s="6"/>
      <c r="AG85" s="7"/>
      <c r="AH85" s="7"/>
      <c r="AI85" s="7"/>
      <c r="AJ85" s="6"/>
      <c r="AN85" s="7"/>
      <c r="AO85" s="7"/>
      <c r="AP85" s="7"/>
      <c r="AQ85" s="6"/>
      <c r="AU85" s="7"/>
      <c r="AV85" s="7"/>
      <c r="AW85" s="7"/>
      <c r="AX85" s="6"/>
      <c r="BB85" s="7"/>
      <c r="BC85" s="7"/>
      <c r="BD85" s="7"/>
      <c r="BE85" s="6"/>
      <c r="BI85" s="7"/>
      <c r="BJ85" s="7"/>
      <c r="BK85" s="7"/>
      <c r="BL85" s="6"/>
      <c r="BP85" s="7"/>
      <c r="BQ85" s="7"/>
      <c r="BR85" s="7"/>
      <c r="BS85" s="6"/>
      <c r="BW85" s="7"/>
      <c r="BX85" s="7"/>
      <c r="BY85" s="7"/>
      <c r="BZ85" s="6"/>
      <c r="CD85" s="7"/>
      <c r="CE85" s="7"/>
      <c r="CF85" s="7"/>
    </row>
    <row r="86" spans="5:84" s="4" customFormat="1">
      <c r="E86" s="7"/>
      <c r="F86" s="7"/>
      <c r="G86" s="7"/>
      <c r="H86" s="6"/>
      <c r="L86" s="7"/>
      <c r="M86" s="7"/>
      <c r="N86" s="7"/>
      <c r="O86" s="6"/>
      <c r="S86" s="7"/>
      <c r="T86" s="7"/>
      <c r="U86" s="7"/>
      <c r="V86" s="6"/>
      <c r="Z86" s="7"/>
      <c r="AA86" s="7"/>
      <c r="AB86" s="7"/>
      <c r="AC86" s="6"/>
      <c r="AG86" s="7"/>
      <c r="AH86" s="7"/>
      <c r="AI86" s="7"/>
      <c r="AJ86" s="6"/>
      <c r="AN86" s="7"/>
      <c r="AO86" s="7"/>
      <c r="AP86" s="7"/>
      <c r="AQ86" s="6"/>
      <c r="AU86" s="7"/>
      <c r="AV86" s="7"/>
      <c r="AW86" s="7"/>
      <c r="AX86" s="6"/>
      <c r="BB86" s="7"/>
      <c r="BC86" s="7"/>
      <c r="BD86" s="7"/>
      <c r="BE86" s="6"/>
      <c r="BI86" s="7"/>
      <c r="BJ86" s="7"/>
      <c r="BK86" s="7"/>
      <c r="BL86" s="6"/>
      <c r="BP86" s="7"/>
      <c r="BQ86" s="7"/>
      <c r="BR86" s="7"/>
      <c r="BS86" s="6"/>
      <c r="BW86" s="7"/>
      <c r="BX86" s="7"/>
      <c r="BY86" s="7"/>
      <c r="BZ86" s="6"/>
      <c r="CD86" s="7"/>
      <c r="CE86" s="7"/>
      <c r="CF86" s="7"/>
    </row>
    <row r="87" spans="5:84" s="4" customFormat="1">
      <c r="E87" s="7"/>
      <c r="F87" s="7"/>
      <c r="G87" s="7"/>
      <c r="H87" s="6"/>
      <c r="L87" s="7"/>
      <c r="M87" s="7"/>
      <c r="N87" s="7"/>
      <c r="O87" s="6"/>
      <c r="S87" s="7"/>
      <c r="T87" s="7"/>
      <c r="U87" s="7"/>
      <c r="V87" s="6"/>
      <c r="Z87" s="7"/>
      <c r="AA87" s="7"/>
      <c r="AB87" s="7"/>
      <c r="AC87" s="6"/>
      <c r="AG87" s="7"/>
      <c r="AH87" s="7"/>
      <c r="AI87" s="7"/>
      <c r="AJ87" s="6"/>
      <c r="AN87" s="7"/>
      <c r="AO87" s="7"/>
      <c r="AP87" s="7"/>
      <c r="AQ87" s="6"/>
      <c r="AU87" s="7"/>
      <c r="AV87" s="7"/>
      <c r="AW87" s="7"/>
      <c r="AX87" s="6"/>
      <c r="BB87" s="7"/>
      <c r="BC87" s="7"/>
      <c r="BD87" s="7"/>
      <c r="BE87" s="6"/>
      <c r="BI87" s="7"/>
      <c r="BJ87" s="7"/>
      <c r="BK87" s="7"/>
      <c r="BL87" s="6"/>
      <c r="BP87" s="7"/>
      <c r="BQ87" s="7"/>
      <c r="BR87" s="7"/>
      <c r="BS87" s="6"/>
      <c r="BW87" s="7"/>
      <c r="BX87" s="7"/>
      <c r="BY87" s="7"/>
      <c r="BZ87" s="6"/>
      <c r="CD87" s="7"/>
      <c r="CE87" s="7"/>
      <c r="CF87" s="7"/>
    </row>
    <row r="88" spans="5:84" s="4" customFormat="1">
      <c r="E88" s="7"/>
      <c r="F88" s="7"/>
      <c r="G88" s="7"/>
      <c r="H88" s="6"/>
      <c r="L88" s="7"/>
      <c r="M88" s="7"/>
      <c r="N88" s="7"/>
      <c r="O88" s="6"/>
      <c r="S88" s="7"/>
      <c r="T88" s="7"/>
      <c r="U88" s="7"/>
      <c r="V88" s="6"/>
      <c r="Z88" s="7"/>
      <c r="AA88" s="7"/>
      <c r="AB88" s="7"/>
      <c r="AC88" s="6"/>
      <c r="AG88" s="7"/>
      <c r="AH88" s="7"/>
      <c r="AI88" s="7"/>
      <c r="AJ88" s="6"/>
      <c r="AN88" s="7"/>
      <c r="AO88" s="7"/>
      <c r="AP88" s="7"/>
      <c r="AQ88" s="6"/>
      <c r="AU88" s="7"/>
      <c r="AV88" s="7"/>
      <c r="AW88" s="7"/>
      <c r="AX88" s="6"/>
      <c r="BB88" s="7"/>
      <c r="BC88" s="7"/>
      <c r="BD88" s="7"/>
      <c r="BE88" s="6"/>
      <c r="BI88" s="7"/>
      <c r="BJ88" s="7"/>
      <c r="BK88" s="7"/>
      <c r="BL88" s="6"/>
      <c r="BP88" s="7"/>
      <c r="BQ88" s="7"/>
      <c r="BR88" s="7"/>
      <c r="BS88" s="6"/>
      <c r="BW88" s="7"/>
      <c r="BX88" s="7"/>
      <c r="BY88" s="7"/>
      <c r="BZ88" s="6"/>
      <c r="CD88" s="7"/>
      <c r="CE88" s="7"/>
      <c r="CF88" s="7"/>
    </row>
    <row r="89" spans="5:84" s="4" customFormat="1">
      <c r="E89" s="7"/>
      <c r="F89" s="7"/>
      <c r="G89" s="7"/>
      <c r="H89" s="6"/>
      <c r="L89" s="7"/>
      <c r="M89" s="7"/>
      <c r="N89" s="7"/>
      <c r="O89" s="6"/>
      <c r="S89" s="7"/>
      <c r="T89" s="7"/>
      <c r="U89" s="7"/>
      <c r="V89" s="6"/>
      <c r="Z89" s="7"/>
      <c r="AA89" s="7"/>
      <c r="AB89" s="7"/>
      <c r="AC89" s="6"/>
      <c r="AG89" s="7"/>
      <c r="AH89" s="7"/>
      <c r="AI89" s="7"/>
      <c r="AJ89" s="6"/>
      <c r="AN89" s="7"/>
      <c r="AO89" s="7"/>
      <c r="AP89" s="7"/>
      <c r="AQ89" s="6"/>
      <c r="AU89" s="7"/>
      <c r="AV89" s="7"/>
      <c r="AW89" s="7"/>
      <c r="AX89" s="6"/>
      <c r="BB89" s="7"/>
      <c r="BC89" s="7"/>
      <c r="BD89" s="7"/>
      <c r="BE89" s="6"/>
      <c r="BI89" s="7"/>
      <c r="BJ89" s="7"/>
      <c r="BK89" s="7"/>
      <c r="BL89" s="6"/>
      <c r="BP89" s="7"/>
      <c r="BQ89" s="7"/>
      <c r="BR89" s="7"/>
      <c r="BS89" s="6"/>
      <c r="BW89" s="7"/>
      <c r="BX89" s="7"/>
      <c r="BY89" s="7"/>
      <c r="BZ89" s="6"/>
      <c r="CD89" s="7"/>
      <c r="CE89" s="7"/>
      <c r="CF89" s="7"/>
    </row>
    <row r="90" spans="5:84" s="4" customFormat="1">
      <c r="E90" s="7"/>
      <c r="F90" s="7"/>
      <c r="G90" s="7"/>
      <c r="H90" s="6"/>
      <c r="L90" s="7"/>
      <c r="M90" s="7"/>
      <c r="N90" s="7"/>
      <c r="O90" s="6"/>
      <c r="S90" s="7"/>
      <c r="T90" s="7"/>
      <c r="U90" s="7"/>
      <c r="V90" s="6"/>
      <c r="Z90" s="7"/>
      <c r="AA90" s="7"/>
      <c r="AB90" s="7"/>
      <c r="AC90" s="6"/>
      <c r="AG90" s="7"/>
      <c r="AH90" s="7"/>
      <c r="AI90" s="7"/>
      <c r="AJ90" s="6"/>
      <c r="AN90" s="7"/>
      <c r="AO90" s="7"/>
      <c r="AP90" s="7"/>
      <c r="AQ90" s="6"/>
      <c r="AU90" s="7"/>
      <c r="AV90" s="7"/>
      <c r="AW90" s="7"/>
      <c r="AX90" s="6"/>
      <c r="BB90" s="7"/>
      <c r="BC90" s="7"/>
      <c r="BD90" s="7"/>
      <c r="BE90" s="6"/>
      <c r="BI90" s="7"/>
      <c r="BJ90" s="7"/>
      <c r="BK90" s="7"/>
      <c r="BL90" s="6"/>
      <c r="BP90" s="7"/>
      <c r="BQ90" s="7"/>
      <c r="BR90" s="7"/>
      <c r="BS90" s="6"/>
      <c r="BW90" s="7"/>
      <c r="BX90" s="7"/>
      <c r="BY90" s="7"/>
      <c r="BZ90" s="6"/>
      <c r="CD90" s="7"/>
      <c r="CE90" s="7"/>
      <c r="CF90" s="7"/>
    </row>
    <row r="91" spans="5:84" s="4" customFormat="1">
      <c r="E91" s="7"/>
      <c r="F91" s="7"/>
      <c r="G91" s="7"/>
      <c r="H91" s="6"/>
      <c r="L91" s="7"/>
      <c r="M91" s="7"/>
      <c r="N91" s="7"/>
      <c r="O91" s="6"/>
      <c r="S91" s="7"/>
      <c r="T91" s="7"/>
      <c r="U91" s="7"/>
      <c r="V91" s="6"/>
      <c r="Z91" s="7"/>
      <c r="AA91" s="7"/>
      <c r="AB91" s="7"/>
      <c r="AC91" s="6"/>
      <c r="AG91" s="7"/>
      <c r="AH91" s="7"/>
      <c r="AI91" s="7"/>
      <c r="AJ91" s="6"/>
      <c r="AN91" s="7"/>
      <c r="AO91" s="7"/>
      <c r="AP91" s="7"/>
      <c r="AQ91" s="6"/>
      <c r="AU91" s="7"/>
      <c r="AV91" s="7"/>
      <c r="AW91" s="7"/>
      <c r="AX91" s="6"/>
      <c r="BB91" s="7"/>
      <c r="BC91" s="7"/>
      <c r="BD91" s="7"/>
      <c r="BE91" s="6"/>
      <c r="BI91" s="7"/>
      <c r="BJ91" s="7"/>
      <c r="BK91" s="7"/>
      <c r="BL91" s="6"/>
      <c r="BP91" s="7"/>
      <c r="BQ91" s="7"/>
      <c r="BR91" s="7"/>
      <c r="BS91" s="6"/>
      <c r="BW91" s="7"/>
      <c r="BX91" s="7"/>
      <c r="BY91" s="7"/>
      <c r="BZ91" s="6"/>
      <c r="CD91" s="7"/>
      <c r="CE91" s="7"/>
      <c r="CF91" s="7"/>
    </row>
    <row r="92" spans="5:84" s="4" customFormat="1">
      <c r="E92" s="7"/>
      <c r="F92" s="7"/>
      <c r="G92" s="7"/>
      <c r="H92" s="6"/>
      <c r="L92" s="7"/>
      <c r="M92" s="7"/>
      <c r="N92" s="7"/>
      <c r="O92" s="6"/>
      <c r="S92" s="7"/>
      <c r="T92" s="7"/>
      <c r="U92" s="7"/>
      <c r="V92" s="6"/>
      <c r="Z92" s="7"/>
      <c r="AA92" s="7"/>
      <c r="AB92" s="7"/>
      <c r="AC92" s="6"/>
      <c r="AG92" s="7"/>
      <c r="AH92" s="7"/>
      <c r="AI92" s="7"/>
      <c r="AJ92" s="6"/>
      <c r="AN92" s="7"/>
      <c r="AO92" s="7"/>
      <c r="AP92" s="7"/>
      <c r="AQ92" s="6"/>
      <c r="AU92" s="7"/>
      <c r="AV92" s="7"/>
      <c r="AW92" s="7"/>
      <c r="AX92" s="6"/>
      <c r="BB92" s="7"/>
      <c r="BC92" s="7"/>
      <c r="BD92" s="7"/>
      <c r="BE92" s="6"/>
      <c r="BI92" s="7"/>
      <c r="BJ92" s="7"/>
      <c r="BK92" s="7"/>
      <c r="BL92" s="6"/>
      <c r="BP92" s="7"/>
      <c r="BQ92" s="7"/>
      <c r="BR92" s="7"/>
      <c r="BS92" s="6"/>
      <c r="BW92" s="7"/>
      <c r="BX92" s="7"/>
      <c r="BY92" s="7"/>
      <c r="BZ92" s="6"/>
      <c r="CD92" s="7"/>
      <c r="CE92" s="7"/>
      <c r="CF92" s="7"/>
    </row>
    <row r="93" spans="5:84" s="4" customFormat="1">
      <c r="E93" s="7"/>
      <c r="F93" s="7"/>
      <c r="G93" s="7"/>
      <c r="H93" s="6"/>
      <c r="L93" s="7"/>
      <c r="M93" s="7"/>
      <c r="N93" s="7"/>
      <c r="O93" s="6"/>
      <c r="S93" s="7"/>
      <c r="T93" s="7"/>
      <c r="U93" s="7"/>
      <c r="V93" s="6"/>
      <c r="Z93" s="7"/>
      <c r="AA93" s="7"/>
      <c r="AB93" s="7"/>
      <c r="AC93" s="6"/>
      <c r="AG93" s="7"/>
      <c r="AH93" s="7"/>
      <c r="AI93" s="7"/>
      <c r="AJ93" s="6"/>
      <c r="AN93" s="7"/>
      <c r="AO93" s="7"/>
      <c r="AP93" s="7"/>
      <c r="AQ93" s="6"/>
      <c r="AU93" s="7"/>
      <c r="AV93" s="7"/>
      <c r="AW93" s="7"/>
      <c r="AX93" s="6"/>
      <c r="BB93" s="7"/>
      <c r="BC93" s="7"/>
      <c r="BD93" s="7"/>
      <c r="BE93" s="6"/>
      <c r="BI93" s="7"/>
      <c r="BJ93" s="7"/>
      <c r="BK93" s="7"/>
      <c r="BL93" s="6"/>
      <c r="BP93" s="7"/>
      <c r="BQ93" s="7"/>
      <c r="BR93" s="7"/>
      <c r="BS93" s="6"/>
      <c r="BW93" s="7"/>
      <c r="BX93" s="7"/>
      <c r="BY93" s="7"/>
      <c r="BZ93" s="6"/>
      <c r="CD93" s="7"/>
      <c r="CE93" s="7"/>
      <c r="CF93" s="7"/>
    </row>
    <row r="94" spans="5:84" s="4" customFormat="1">
      <c r="E94" s="7"/>
      <c r="F94" s="7"/>
      <c r="G94" s="7"/>
      <c r="H94" s="6"/>
      <c r="L94" s="7"/>
      <c r="M94" s="7"/>
      <c r="N94" s="7"/>
      <c r="O94" s="6"/>
      <c r="S94" s="7"/>
      <c r="T94" s="7"/>
      <c r="U94" s="7"/>
      <c r="V94" s="6"/>
      <c r="Z94" s="7"/>
      <c r="AA94" s="7"/>
      <c r="AB94" s="7"/>
      <c r="AC94" s="6"/>
      <c r="AG94" s="7"/>
      <c r="AH94" s="7"/>
      <c r="AI94" s="7"/>
      <c r="AJ94" s="6"/>
      <c r="AN94" s="7"/>
      <c r="AO94" s="7"/>
      <c r="AP94" s="7"/>
      <c r="AQ94" s="6"/>
      <c r="AU94" s="7"/>
      <c r="AV94" s="7"/>
      <c r="AW94" s="7"/>
      <c r="AX94" s="6"/>
      <c r="BB94" s="7"/>
      <c r="BC94" s="7"/>
      <c r="BD94" s="7"/>
      <c r="BE94" s="6"/>
      <c r="BI94" s="7"/>
      <c r="BJ94" s="7"/>
      <c r="BK94" s="7"/>
      <c r="BL94" s="6"/>
      <c r="BP94" s="7"/>
      <c r="BQ94" s="7"/>
      <c r="BR94" s="7"/>
      <c r="BS94" s="6"/>
      <c r="BW94" s="7"/>
      <c r="BX94" s="7"/>
      <c r="BY94" s="7"/>
      <c r="BZ94" s="6"/>
      <c r="CD94" s="7"/>
      <c r="CE94" s="7"/>
      <c r="CF94" s="7"/>
    </row>
    <row r="95" spans="5:84" s="4" customFormat="1">
      <c r="E95" s="7"/>
      <c r="F95" s="7"/>
      <c r="G95" s="7"/>
      <c r="H95" s="6"/>
      <c r="L95" s="7"/>
      <c r="M95" s="7"/>
      <c r="N95" s="7"/>
      <c r="O95" s="6"/>
      <c r="S95" s="7"/>
      <c r="T95" s="7"/>
      <c r="U95" s="7"/>
      <c r="V95" s="6"/>
      <c r="Z95" s="7"/>
      <c r="AA95" s="7"/>
      <c r="AB95" s="7"/>
      <c r="AC95" s="6"/>
      <c r="AG95" s="7"/>
      <c r="AH95" s="7"/>
      <c r="AI95" s="7"/>
      <c r="AJ95" s="6"/>
      <c r="AN95" s="7"/>
      <c r="AO95" s="7"/>
      <c r="AP95" s="7"/>
      <c r="AQ95" s="6"/>
      <c r="AU95" s="7"/>
      <c r="AV95" s="7"/>
      <c r="AW95" s="7"/>
      <c r="AX95" s="6"/>
      <c r="BB95" s="7"/>
      <c r="BC95" s="7"/>
      <c r="BD95" s="7"/>
      <c r="BE95" s="6"/>
      <c r="BI95" s="7"/>
      <c r="BJ95" s="7"/>
      <c r="BK95" s="7"/>
      <c r="BL95" s="6"/>
      <c r="BP95" s="7"/>
      <c r="BQ95" s="7"/>
      <c r="BR95" s="7"/>
      <c r="BS95" s="6"/>
      <c r="BW95" s="7"/>
      <c r="BX95" s="7"/>
      <c r="BY95" s="7"/>
      <c r="BZ95" s="6"/>
      <c r="CD95" s="7"/>
      <c r="CE95" s="7"/>
      <c r="CF95" s="7"/>
    </row>
    <row r="96" spans="5:84" s="4" customFormat="1">
      <c r="E96" s="7"/>
      <c r="F96" s="7"/>
      <c r="G96" s="7"/>
      <c r="H96" s="6"/>
      <c r="L96" s="7"/>
      <c r="M96" s="7"/>
      <c r="N96" s="7"/>
      <c r="O96" s="6"/>
      <c r="S96" s="7"/>
      <c r="T96" s="7"/>
      <c r="U96" s="7"/>
      <c r="V96" s="6"/>
      <c r="Z96" s="7"/>
      <c r="AA96" s="7"/>
      <c r="AB96" s="7"/>
      <c r="AC96" s="6"/>
      <c r="AG96" s="7"/>
      <c r="AH96" s="7"/>
      <c r="AI96" s="7"/>
      <c r="AJ96" s="6"/>
      <c r="AN96" s="7"/>
      <c r="AO96" s="7"/>
      <c r="AP96" s="7"/>
      <c r="AQ96" s="6"/>
      <c r="AU96" s="7"/>
      <c r="AV96" s="7"/>
      <c r="AW96" s="7"/>
      <c r="AX96" s="6"/>
      <c r="BB96" s="7"/>
      <c r="BC96" s="7"/>
      <c r="BD96" s="7"/>
      <c r="BE96" s="6"/>
      <c r="BI96" s="7"/>
      <c r="BJ96" s="7"/>
      <c r="BK96" s="7"/>
      <c r="BL96" s="6"/>
      <c r="BP96" s="7"/>
      <c r="BQ96" s="7"/>
      <c r="BR96" s="7"/>
      <c r="BS96" s="6"/>
      <c r="BW96" s="7"/>
      <c r="BX96" s="7"/>
      <c r="BY96" s="7"/>
      <c r="BZ96" s="6"/>
      <c r="CD96" s="7"/>
      <c r="CE96" s="7"/>
      <c r="CF96" s="7"/>
    </row>
    <row r="97" spans="5:84" s="4" customFormat="1">
      <c r="E97" s="7"/>
      <c r="F97" s="7"/>
      <c r="G97" s="7"/>
      <c r="H97" s="6"/>
      <c r="L97" s="7"/>
      <c r="M97" s="7"/>
      <c r="N97" s="7"/>
      <c r="O97" s="6"/>
      <c r="S97" s="7"/>
      <c r="T97" s="7"/>
      <c r="U97" s="7"/>
      <c r="V97" s="6"/>
      <c r="Z97" s="7"/>
      <c r="AA97" s="7"/>
      <c r="AB97" s="7"/>
      <c r="AC97" s="6"/>
      <c r="AG97" s="7"/>
      <c r="AH97" s="7"/>
      <c r="AI97" s="7"/>
      <c r="AJ97" s="6"/>
      <c r="AN97" s="7"/>
      <c r="AO97" s="7"/>
      <c r="AP97" s="7"/>
      <c r="AQ97" s="6"/>
      <c r="AU97" s="7"/>
      <c r="AV97" s="7"/>
      <c r="AW97" s="7"/>
      <c r="AX97" s="6"/>
      <c r="BB97" s="7"/>
      <c r="BC97" s="7"/>
      <c r="BD97" s="7"/>
      <c r="BE97" s="6"/>
      <c r="BI97" s="7"/>
      <c r="BJ97" s="7"/>
      <c r="BK97" s="7"/>
      <c r="BL97" s="6"/>
      <c r="BP97" s="7"/>
      <c r="BQ97" s="7"/>
      <c r="BR97" s="7"/>
      <c r="BS97" s="6"/>
      <c r="BW97" s="7"/>
      <c r="BX97" s="7"/>
      <c r="BY97" s="7"/>
      <c r="BZ97" s="6"/>
      <c r="CD97" s="7"/>
      <c r="CE97" s="7"/>
      <c r="CF97" s="7"/>
    </row>
    <row r="98" spans="5:84" s="4" customFormat="1">
      <c r="E98" s="7"/>
      <c r="F98" s="7"/>
      <c r="G98" s="7"/>
      <c r="H98" s="6"/>
      <c r="L98" s="7"/>
      <c r="M98" s="7"/>
      <c r="N98" s="7"/>
      <c r="O98" s="6"/>
      <c r="S98" s="7"/>
      <c r="T98" s="7"/>
      <c r="U98" s="7"/>
      <c r="V98" s="6"/>
      <c r="Z98" s="7"/>
      <c r="AA98" s="7"/>
      <c r="AB98" s="7"/>
      <c r="AC98" s="6"/>
      <c r="AG98" s="7"/>
      <c r="AH98" s="7"/>
      <c r="AI98" s="7"/>
      <c r="AJ98" s="6"/>
      <c r="AN98" s="7"/>
      <c r="AO98" s="7"/>
      <c r="AP98" s="7"/>
      <c r="AQ98" s="6"/>
      <c r="AU98" s="7"/>
      <c r="AV98" s="7"/>
      <c r="AW98" s="7"/>
      <c r="AX98" s="6"/>
      <c r="BB98" s="7"/>
      <c r="BC98" s="7"/>
      <c r="BD98" s="7"/>
      <c r="BE98" s="6"/>
      <c r="BI98" s="7"/>
      <c r="BJ98" s="7"/>
      <c r="BK98" s="7"/>
      <c r="BL98" s="6"/>
      <c r="BP98" s="7"/>
      <c r="BQ98" s="7"/>
      <c r="BR98" s="7"/>
      <c r="BS98" s="6"/>
      <c r="BW98" s="7"/>
      <c r="BX98" s="7"/>
      <c r="BY98" s="7"/>
      <c r="BZ98" s="6"/>
      <c r="CD98" s="7"/>
      <c r="CE98" s="7"/>
      <c r="CF98" s="7"/>
    </row>
  </sheetData>
  <mergeCells count="73">
    <mergeCell ref="A1:BZ1"/>
    <mergeCell ref="CD51:CE51"/>
    <mergeCell ref="BT3:BY3"/>
    <mergeCell ref="BT46:BX46"/>
    <mergeCell ref="BW48:BX48"/>
    <mergeCell ref="BW49:BX49"/>
    <mergeCell ref="BW50:BX50"/>
    <mergeCell ref="BW51:BX51"/>
    <mergeCell ref="CA3:CF3"/>
    <mergeCell ref="CA46:CE46"/>
    <mergeCell ref="CD48:CE48"/>
    <mergeCell ref="CD49:CE49"/>
    <mergeCell ref="CD50:CE50"/>
    <mergeCell ref="BP51:BQ51"/>
    <mergeCell ref="BF3:BK3"/>
    <mergeCell ref="BF46:BJ46"/>
    <mergeCell ref="BI48:BJ48"/>
    <mergeCell ref="BI49:BJ49"/>
    <mergeCell ref="BI50:BJ50"/>
    <mergeCell ref="BI51:BJ51"/>
    <mergeCell ref="BM3:BR3"/>
    <mergeCell ref="BM46:BQ46"/>
    <mergeCell ref="BP48:BQ48"/>
    <mergeCell ref="BP49:BQ49"/>
    <mergeCell ref="BP50:BQ50"/>
    <mergeCell ref="BB51:BC51"/>
    <mergeCell ref="AR3:AW3"/>
    <mergeCell ref="AR46:AV46"/>
    <mergeCell ref="AU48:AV48"/>
    <mergeCell ref="AU49:AV49"/>
    <mergeCell ref="AU50:AV50"/>
    <mergeCell ref="AU51:AV51"/>
    <mergeCell ref="AY3:BD3"/>
    <mergeCell ref="AY46:BC46"/>
    <mergeCell ref="BB48:BC48"/>
    <mergeCell ref="BB49:BC49"/>
    <mergeCell ref="BB50:BC50"/>
    <mergeCell ref="AN51:AO51"/>
    <mergeCell ref="AD3:AI3"/>
    <mergeCell ref="AD46:AH46"/>
    <mergeCell ref="AG48:AH48"/>
    <mergeCell ref="AG49:AH49"/>
    <mergeCell ref="AG50:AH50"/>
    <mergeCell ref="AG51:AH51"/>
    <mergeCell ref="AK3:AP3"/>
    <mergeCell ref="AK46:AO46"/>
    <mergeCell ref="AN48:AO48"/>
    <mergeCell ref="AN49:AO49"/>
    <mergeCell ref="AN50:AO50"/>
    <mergeCell ref="Z51:AA51"/>
    <mergeCell ref="P3:U3"/>
    <mergeCell ref="P46:T46"/>
    <mergeCell ref="S48:T48"/>
    <mergeCell ref="S49:T49"/>
    <mergeCell ref="S50:T50"/>
    <mergeCell ref="S51:T51"/>
    <mergeCell ref="W3:AB3"/>
    <mergeCell ref="W46:AA46"/>
    <mergeCell ref="Z48:AA48"/>
    <mergeCell ref="Z49:AA49"/>
    <mergeCell ref="Z50:AA50"/>
    <mergeCell ref="L51:M51"/>
    <mergeCell ref="B3:G3"/>
    <mergeCell ref="B46:F46"/>
    <mergeCell ref="E48:F48"/>
    <mergeCell ref="E49:F49"/>
    <mergeCell ref="E50:F50"/>
    <mergeCell ref="E51:F51"/>
    <mergeCell ref="I3:N3"/>
    <mergeCell ref="I46:M46"/>
    <mergeCell ref="L48:M48"/>
    <mergeCell ref="L49:M49"/>
    <mergeCell ref="L50:M50"/>
  </mergeCells>
  <conditionalFormatting sqref="BY5:BY44 BR5:BR44 BK5:BK44 BD5:BD44 AW5:AW44 AP5:AP44 AI5:AI44 U5:U44 N5:N44 G5:G44 AB5:AB44">
    <cfRule type="cellIs" dxfId="15" priority="73" operator="equal">
      <formula>$A$6</formula>
    </cfRule>
    <cfRule type="cellIs" dxfId="14" priority="74" operator="equal">
      <formula>$A$7</formula>
    </cfRule>
    <cfRule type="cellIs" dxfId="13" priority="75" operator="equal">
      <formula>$A$5</formula>
    </cfRule>
  </conditionalFormatting>
  <conditionalFormatting sqref="CF5:CF44">
    <cfRule type="cellIs" dxfId="12" priority="13" operator="equal">
      <formula>$A$6</formula>
    </cfRule>
    <cfRule type="cellIs" dxfId="11" priority="14" operator="equal">
      <formula>$A$7</formula>
    </cfRule>
    <cfRule type="cellIs" dxfId="10" priority="15" operator="equal">
      <formula>$A$5</formula>
    </cfRule>
  </conditionalFormatting>
  <conditionalFormatting sqref="CF5:CF44">
    <cfRule type="cellIs" dxfId="9" priority="10" operator="equal">
      <formula>$A$6</formula>
    </cfRule>
    <cfRule type="cellIs" dxfId="8" priority="11" operator="equal">
      <formula>$A$7</formula>
    </cfRule>
    <cfRule type="cellIs" dxfId="7" priority="12" operator="equal">
      <formula>$A$5</formula>
    </cfRule>
  </conditionalFormatting>
  <dataValidations count="1">
    <dataValidation type="list" allowBlank="1" showInputMessage="1" showErrorMessage="1" sqref="CF5:CF44 G5:G44 N5:N44 U5:U44 AB5:AB44 AI5:AI44 AP5:AP44 AW5:AW44 BD5:BD44 BK5:BK44 BR5:BR44 BY5:BY44">
      <formula1>$A$5:$A$8</formula1>
    </dataValidation>
  </dataValidations>
  <pageMargins left="0.511811024" right="0.511811024" top="0.78740157499999996" bottom="0.78740157499999996" header="0.31496062000000002" footer="0.31496062000000002"/>
  <drawing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Contas!D6:D125</xm:f>
          </x14:formula1>
          <xm:sqref>D5:D44 K5:K44 R5:R44 Y5:Y44 AF5:AF44 AM5:AM44 AT5:AT44 BA5:BA44 BH5:BH44 BO5:BO44 BV5:BV44 CC5:CC44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:BZ10"/>
  <sheetViews>
    <sheetView showGridLines="0" workbookViewId="0">
      <selection activeCell="C8" sqref="C8:C9"/>
    </sheetView>
  </sheetViews>
  <sheetFormatPr defaultRowHeight="14.4"/>
  <cols>
    <col min="1" max="1" width="7.6640625" customWidth="1"/>
    <col min="2" max="2" width="22.33203125" customWidth="1"/>
    <col min="3" max="14" width="22.44140625" style="5" customWidth="1"/>
  </cols>
  <sheetData>
    <row r="1" spans="1:78" s="65" customFormat="1" ht="36" customHeight="1">
      <c r="A1" s="89" t="s">
        <v>211</v>
      </c>
      <c r="B1" s="90"/>
      <c r="C1" s="90"/>
      <c r="D1" s="90"/>
      <c r="E1" s="90"/>
      <c r="F1" s="90"/>
      <c r="G1" s="90"/>
      <c r="H1" s="90"/>
      <c r="I1" s="90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</row>
    <row r="3" spans="1:78" ht="18" customHeight="1">
      <c r="B3" s="91" t="s">
        <v>204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78" ht="15" thickBot="1"/>
    <row r="5" spans="1:78" s="2" customFormat="1" ht="25.5" customHeight="1" thickBot="1">
      <c r="B5" s="32"/>
      <c r="C5" s="52" t="s">
        <v>10</v>
      </c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8" t="s">
        <v>20</v>
      </c>
      <c r="L5" s="18" t="s">
        <v>21</v>
      </c>
      <c r="M5" s="18" t="s">
        <v>22</v>
      </c>
      <c r="N5" s="18" t="s">
        <v>23</v>
      </c>
    </row>
    <row r="6" spans="1:78" s="16" customFormat="1" ht="9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78" ht="9" customHeight="1"/>
    <row r="8" spans="1:78">
      <c r="B8" s="73" t="s">
        <v>189</v>
      </c>
      <c r="C8" s="35">
        <v>4000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78">
      <c r="B9" s="73" t="s">
        <v>190</v>
      </c>
      <c r="C9" s="35">
        <v>3000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78">
      <c r="B10" s="73" t="s">
        <v>191</v>
      </c>
      <c r="C10" s="36">
        <f>C8-C9</f>
        <v>1000</v>
      </c>
      <c r="D10" s="36">
        <f t="shared" ref="D10:N10" si="0">D8-D9</f>
        <v>0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6">
        <f t="shared" si="0"/>
        <v>0</v>
      </c>
      <c r="J10" s="36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</row>
  </sheetData>
  <mergeCells count="2">
    <mergeCell ref="B3:N3"/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5"/>
  <dimension ref="A1:BZ127"/>
  <sheetViews>
    <sheetView showGridLines="0" workbookViewId="0">
      <selection activeCell="D8" sqref="D8"/>
    </sheetView>
  </sheetViews>
  <sheetFormatPr defaultRowHeight="14.4"/>
  <cols>
    <col min="2" max="2" width="9.109375" style="31" bestFit="1" customWidth="1"/>
    <col min="3" max="3" width="39.6640625" customWidth="1"/>
    <col min="4" max="15" width="27.88671875" style="5" customWidth="1"/>
  </cols>
  <sheetData>
    <row r="1" spans="1:78" s="65" customFormat="1" ht="36" customHeight="1">
      <c r="A1" s="89" t="s">
        <v>212</v>
      </c>
      <c r="B1" s="90"/>
      <c r="C1" s="90"/>
      <c r="D1" s="90"/>
      <c r="E1" s="90"/>
      <c r="F1" s="90"/>
      <c r="G1" s="90"/>
      <c r="H1" s="90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</row>
    <row r="2" spans="1:78" ht="10.5" customHeight="1" thickBot="1"/>
    <row r="3" spans="1:78" s="2" customFormat="1" ht="25.5" customHeight="1" thickBot="1">
      <c r="B3" s="33"/>
      <c r="C3" s="32"/>
      <c r="D3" s="18" t="s">
        <v>10</v>
      </c>
      <c r="E3" s="18" t="s">
        <v>13</v>
      </c>
      <c r="F3" s="18" t="s">
        <v>14</v>
      </c>
      <c r="G3" s="18" t="s">
        <v>15</v>
      </c>
      <c r="H3" s="18" t="s">
        <v>16</v>
      </c>
      <c r="I3" s="18" t="s">
        <v>17</v>
      </c>
      <c r="J3" s="18" t="s">
        <v>18</v>
      </c>
      <c r="K3" s="18" t="s">
        <v>19</v>
      </c>
      <c r="L3" s="18" t="s">
        <v>20</v>
      </c>
      <c r="M3" s="18" t="s">
        <v>21</v>
      </c>
      <c r="N3" s="18" t="s">
        <v>22</v>
      </c>
      <c r="O3" s="18" t="s">
        <v>23</v>
      </c>
    </row>
    <row r="4" spans="1:78" s="16" customFormat="1" ht="9" customHeight="1">
      <c r="B4" s="34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78" s="16" customFormat="1" ht="15.75" customHeight="1">
      <c r="B5" s="74">
        <f>Contas!C3</f>
        <v>10</v>
      </c>
      <c r="C5" s="75" t="str">
        <f>VLOOKUP(B5,Contas!$C$3:$D$125,2,FALSE)</f>
        <v>RECEITA TOTAL (BRUTA)</v>
      </c>
      <c r="D5" s="75">
        <f t="shared" ref="D5:O5" si="0">D6</f>
        <v>41000</v>
      </c>
      <c r="E5" s="75">
        <f t="shared" si="0"/>
        <v>41000</v>
      </c>
      <c r="F5" s="75">
        <f t="shared" si="0"/>
        <v>0</v>
      </c>
      <c r="G5" s="75">
        <f t="shared" si="0"/>
        <v>0</v>
      </c>
      <c r="H5" s="75">
        <f t="shared" si="0"/>
        <v>0</v>
      </c>
      <c r="I5" s="75">
        <f t="shared" si="0"/>
        <v>0</v>
      </c>
      <c r="J5" s="75">
        <f t="shared" si="0"/>
        <v>0</v>
      </c>
      <c r="K5" s="75">
        <f t="shared" si="0"/>
        <v>0</v>
      </c>
      <c r="L5" s="75">
        <f t="shared" ca="1" si="0"/>
        <v>0</v>
      </c>
      <c r="M5" s="75">
        <f t="shared" si="0"/>
        <v>0</v>
      </c>
      <c r="N5" s="75">
        <f t="shared" si="0"/>
        <v>0</v>
      </c>
      <c r="O5" s="75">
        <f t="shared" si="0"/>
        <v>0</v>
      </c>
    </row>
    <row r="6" spans="1:78" s="14" customFormat="1" ht="15.75" customHeight="1">
      <c r="A6" s="9"/>
      <c r="B6" s="76" t="str">
        <f>Contas!C4</f>
        <v>10.1</v>
      </c>
      <c r="C6" s="77" t="str">
        <f>VLOOKUP(B6,Contas!$C$3:$D$125,2,FALSE)</f>
        <v>RECEITA TOTAL DE VENDAS</v>
      </c>
      <c r="D6" s="77">
        <f t="shared" ref="D6:O6" si="1">D7+D18</f>
        <v>41000</v>
      </c>
      <c r="E6" s="77">
        <f t="shared" si="1"/>
        <v>41000</v>
      </c>
      <c r="F6" s="77">
        <f t="shared" si="1"/>
        <v>0</v>
      </c>
      <c r="G6" s="77">
        <f t="shared" si="1"/>
        <v>0</v>
      </c>
      <c r="H6" s="77">
        <f t="shared" si="1"/>
        <v>0</v>
      </c>
      <c r="I6" s="77">
        <f t="shared" si="1"/>
        <v>0</v>
      </c>
      <c r="J6" s="77">
        <f t="shared" si="1"/>
        <v>0</v>
      </c>
      <c r="K6" s="77">
        <f t="shared" si="1"/>
        <v>0</v>
      </c>
      <c r="L6" s="77">
        <f t="shared" ca="1" si="1"/>
        <v>0</v>
      </c>
      <c r="M6" s="77">
        <f t="shared" si="1"/>
        <v>0</v>
      </c>
      <c r="N6" s="77">
        <f t="shared" si="1"/>
        <v>0</v>
      </c>
      <c r="O6" s="77">
        <f t="shared" si="1"/>
        <v>0</v>
      </c>
    </row>
    <row r="7" spans="1:78" s="14" customFormat="1" ht="15.75" customHeight="1">
      <c r="A7" s="9"/>
      <c r="B7" s="68" t="str">
        <f>Contas!C5</f>
        <v>10.1.1</v>
      </c>
      <c r="C7" s="53" t="str">
        <f>VLOOKUP(B7,Contas!$C$3:$D$125,2,FALSE)</f>
        <v>RECEITA COM VENDAS DE PRODUTOS</v>
      </c>
      <c r="D7" s="53">
        <f t="shared" ref="D7:O7" si="2">SUM(D8:D17)</f>
        <v>26000</v>
      </c>
      <c r="E7" s="53">
        <f t="shared" si="2"/>
        <v>26000</v>
      </c>
      <c r="F7" s="53">
        <f t="shared" si="2"/>
        <v>0</v>
      </c>
      <c r="G7" s="53">
        <f t="shared" si="2"/>
        <v>0</v>
      </c>
      <c r="H7" s="53">
        <f t="shared" si="2"/>
        <v>0</v>
      </c>
      <c r="I7" s="53">
        <f t="shared" si="2"/>
        <v>0</v>
      </c>
      <c r="J7" s="53">
        <f t="shared" si="2"/>
        <v>0</v>
      </c>
      <c r="K7" s="53">
        <f t="shared" si="2"/>
        <v>0</v>
      </c>
      <c r="L7" s="53">
        <f t="shared" ca="1" si="2"/>
        <v>0</v>
      </c>
      <c r="M7" s="53">
        <f t="shared" si="2"/>
        <v>0</v>
      </c>
      <c r="N7" s="53">
        <f t="shared" si="2"/>
        <v>0</v>
      </c>
      <c r="O7" s="53">
        <f t="shared" si="2"/>
        <v>0</v>
      </c>
    </row>
    <row r="8" spans="1:78" s="14" customFormat="1" ht="15.75" customHeight="1">
      <c r="A8" s="9"/>
      <c r="B8" s="68" t="str">
        <f>Contas!C6</f>
        <v>10.1.1.1</v>
      </c>
      <c r="C8" s="54" t="str">
        <f>VLOOKUP(B8,Contas!$C$3:$D$125,2,FALSE)</f>
        <v>PRODUTO 1</v>
      </c>
      <c r="D8" s="55">
        <f>SUMIF(Lançamentos!$D$5:$D$44,DRE!$C8,Lançamentos!$E$5:$E$44)</f>
        <v>11000</v>
      </c>
      <c r="E8" s="55">
        <f>SUMIF(Lançamentos!$K$5:$K$44,DRE!$C8,Lançamentos!$L$5:$L$44)</f>
        <v>11000</v>
      </c>
      <c r="F8" s="55">
        <f>SUMIF(Lançamentos!$R$5:$R$44,DRE!$C8,Lançamentos!$S$5:$S$44)</f>
        <v>0</v>
      </c>
      <c r="G8" s="55">
        <f>SUMIF(Lançamentos!$Y$5:$Y$44,DRE!$C8,Lançamentos!$Z$5:$Z$44)</f>
        <v>0</v>
      </c>
      <c r="H8" s="55">
        <f>SUMIF(Lançamentos!$AF$5:$AF$44,DRE!$C8,Lançamentos!$AG$5:$AG$44)</f>
        <v>0</v>
      </c>
      <c r="I8" s="55">
        <f>SUMIF(Lançamentos!$AM$5:$AM$44,DRE!$C8,Lançamentos!$AN$5:$AN$44)</f>
        <v>0</v>
      </c>
      <c r="J8" s="55">
        <f>SUMIF(Lançamentos!$AM$5:$AM$44,DRE!$C8,Lançamentos!$AN$5:$AN$44)</f>
        <v>0</v>
      </c>
      <c r="K8" s="55">
        <f>SUMIF(Lançamentos!$BA$5:$BA$44,DRE!$C8,Lançamentos!$BB$5:$BB$44)</f>
        <v>0</v>
      </c>
      <c r="L8" s="55">
        <f ca="1">SUMIF(Lançamentos!$BA$5:$BH$44,DRE!$C8,Lançamentos!$BI$5:$BI$44)</f>
        <v>0</v>
      </c>
      <c r="M8" s="55">
        <f>SUMIF(Lançamentos!$BO$5:$BO$44,DRE!$C8,Lançamentos!$BP$5:$BP$44)</f>
        <v>0</v>
      </c>
      <c r="N8" s="55">
        <f>SUMIF(Lançamentos!$BV$5:$BV$44,DRE!$C8,Lançamentos!$BW$5:$BW$44)</f>
        <v>0</v>
      </c>
      <c r="O8" s="55">
        <f>SUMIF(Lançamentos!$CC$5:$CC$44,DRE!$C8,Lançamentos!$CD$5:$CD$44)</f>
        <v>0</v>
      </c>
    </row>
    <row r="9" spans="1:78" s="14" customFormat="1" ht="15.75" customHeight="1">
      <c r="A9" s="9"/>
      <c r="B9" s="68" t="str">
        <f>Contas!C7</f>
        <v>10.1.1.2</v>
      </c>
      <c r="C9" s="54" t="str">
        <f>VLOOKUP(B9,Contas!$C$3:$D$125,2,FALSE)</f>
        <v>PRODUTO 2</v>
      </c>
      <c r="D9" s="55">
        <f>SUMIF(Lançamentos!$D$5:$D$44,DRE!$C9,Lançamentos!$E$5:$E$44)</f>
        <v>10000</v>
      </c>
      <c r="E9" s="55">
        <f>SUMIF(Lançamentos!$K$5:$K$44,DRE!$C9,Lançamentos!$L$5:$L$44)</f>
        <v>10000</v>
      </c>
      <c r="F9" s="55">
        <f>SUMIF(Lançamentos!$R$5:$R$44,DRE!$C9,Lançamentos!$S$5:$S$44)</f>
        <v>0</v>
      </c>
      <c r="G9" s="55">
        <f>SUMIF(Lançamentos!$Y$5:$Y$44,DRE!$C9,Lançamentos!$Z$5:$Z$44)</f>
        <v>0</v>
      </c>
      <c r="H9" s="55">
        <f>SUMIF(Lançamentos!$AF$5:$AF$44,DRE!$C9,Lançamentos!$AG$5:$AG$44)</f>
        <v>0</v>
      </c>
      <c r="I9" s="55">
        <f>SUMIF(Lançamentos!$AM$5:$AM$44,DRE!$C9,Lançamentos!$AN$5:$AN$44)</f>
        <v>0</v>
      </c>
      <c r="J9" s="55">
        <f>SUMIF(Lançamentos!$AM$5:$AM$44,DRE!$C9,Lançamentos!$AN$5:$AN$44)</f>
        <v>0</v>
      </c>
      <c r="K9" s="55">
        <f>SUMIF(Lançamentos!$BA$5:$BA$44,DRE!$C9,Lançamentos!$BB$5:$BB$44)</f>
        <v>0</v>
      </c>
      <c r="L9" s="55">
        <f ca="1">SUMIF(Lançamentos!$BA$5:$BH$44,DRE!$C9,Lançamentos!$BI$5:$BI$44)</f>
        <v>0</v>
      </c>
      <c r="M9" s="55">
        <f>SUMIF(Lançamentos!$BO$5:$BO$44,DRE!$C9,Lançamentos!$BP$5:$BP$44)</f>
        <v>0</v>
      </c>
      <c r="N9" s="55">
        <f>SUMIF(Lançamentos!$BV$5:$BV$44,DRE!$C9,Lançamentos!$BW$5:$BW$44)</f>
        <v>0</v>
      </c>
      <c r="O9" s="55">
        <f>SUMIF(Lançamentos!$CC$5:$CC$44,DRE!$C9,Lançamentos!$CD$5:$CD$44)</f>
        <v>0</v>
      </c>
    </row>
    <row r="10" spans="1:78" s="14" customFormat="1" ht="15.75" customHeight="1">
      <c r="A10" s="9"/>
      <c r="B10" s="68" t="str">
        <f>Contas!C8</f>
        <v>10.1.1.3</v>
      </c>
      <c r="C10" s="54" t="str">
        <f>VLOOKUP(B10,Contas!$C$3:$D$125,2,FALSE)</f>
        <v>PRODUTO 3</v>
      </c>
      <c r="D10" s="55">
        <f>SUMIF(Lançamentos!$D$5:$D$44,DRE!$C10,Lançamentos!$E$5:$E$44)</f>
        <v>5000</v>
      </c>
      <c r="E10" s="55">
        <f>SUMIF(Lançamentos!$K$5:$K$44,DRE!$C10,Lançamentos!$L$5:$L$44)</f>
        <v>5000</v>
      </c>
      <c r="F10" s="55">
        <f>SUMIF(Lançamentos!$R$5:$R$44,DRE!$C10,Lançamentos!$S$5:$S$44)</f>
        <v>0</v>
      </c>
      <c r="G10" s="55">
        <f>SUMIF(Lançamentos!$Y$5:$Y$44,DRE!$C10,Lançamentos!$Z$5:$Z$44)</f>
        <v>0</v>
      </c>
      <c r="H10" s="55">
        <f>SUMIF(Lançamentos!$AF$5:$AF$44,DRE!$C10,Lançamentos!$AG$5:$AG$44)</f>
        <v>0</v>
      </c>
      <c r="I10" s="55">
        <f>SUMIF(Lançamentos!$AM$5:$AM$44,DRE!$C10,Lançamentos!$AN$5:$AN$44)</f>
        <v>0</v>
      </c>
      <c r="J10" s="55">
        <f>SUMIF(Lançamentos!$AM$5:$AM$44,DRE!$C10,Lançamentos!$AN$5:$AN$44)</f>
        <v>0</v>
      </c>
      <c r="K10" s="55">
        <f>SUMIF(Lançamentos!$BA$5:$BA$44,DRE!$C10,Lançamentos!$BB$5:$BB$44)</f>
        <v>0</v>
      </c>
      <c r="L10" s="55">
        <f ca="1">SUMIF(Lançamentos!$BA$5:$BH$44,DRE!$C10,Lançamentos!$BI$5:$BI$44)</f>
        <v>0</v>
      </c>
      <c r="M10" s="55">
        <f>SUMIF(Lançamentos!$BO$5:$BO$44,DRE!$C10,Lançamentos!$BP$5:$BP$44)</f>
        <v>0</v>
      </c>
      <c r="N10" s="55">
        <f>SUMIF(Lançamentos!$BV$5:$BV$44,DRE!$C10,Lançamentos!$BW$5:$BW$44)</f>
        <v>0</v>
      </c>
      <c r="O10" s="55">
        <f>SUMIF(Lançamentos!$CC$5:$CC$44,DRE!$C10,Lançamentos!$CD$5:$CD$44)</f>
        <v>0</v>
      </c>
    </row>
    <row r="11" spans="1:78" s="14" customFormat="1" ht="15.75" customHeight="1">
      <c r="A11" s="9"/>
      <c r="B11" s="68" t="str">
        <f>Contas!C9</f>
        <v>10.1.1.4</v>
      </c>
      <c r="C11" s="54" t="str">
        <f>VLOOKUP(B11,Contas!$C$3:$D$125,2,FALSE)</f>
        <v>PRODUTO 4</v>
      </c>
      <c r="D11" s="55">
        <f>SUMIF(Lançamentos!$D$5:$D$44,DRE!$C11,Lançamentos!$E$5:$E$44)</f>
        <v>0</v>
      </c>
      <c r="E11" s="55">
        <f>SUMIF(Lançamentos!$K$5:$K$44,DRE!$C11,Lançamentos!$L$5:$L$44)</f>
        <v>0</v>
      </c>
      <c r="F11" s="55">
        <f>SUMIF(Lançamentos!$R$5:$R$44,DRE!$C11,Lançamentos!$S$5:$S$44)</f>
        <v>0</v>
      </c>
      <c r="G11" s="55">
        <f>SUMIF(Lançamentos!$Y$5:$Y$44,DRE!$C11,Lançamentos!$Z$5:$Z$44)</f>
        <v>0</v>
      </c>
      <c r="H11" s="55">
        <f>SUMIF(Lançamentos!$AF$5:$AF$44,DRE!$C11,Lançamentos!$AG$5:$AG$44)</f>
        <v>0</v>
      </c>
      <c r="I11" s="55">
        <f>SUMIF(Lançamentos!$AM$5:$AM$44,DRE!$C11,Lançamentos!$AN$5:$AN$44)</f>
        <v>0</v>
      </c>
      <c r="J11" s="55">
        <f>SUMIF(Lançamentos!$AM$5:$AM$44,DRE!$C11,Lançamentos!$AN$5:$AN$44)</f>
        <v>0</v>
      </c>
      <c r="K11" s="55">
        <f>SUMIF(Lançamentos!$BA$5:$BA$44,DRE!$C11,Lançamentos!$BB$5:$BB$44)</f>
        <v>0</v>
      </c>
      <c r="L11" s="55">
        <f ca="1">SUMIF(Lançamentos!$BA$5:$BH$44,DRE!$C11,Lançamentos!$BI$5:$BI$44)</f>
        <v>0</v>
      </c>
      <c r="M11" s="55">
        <f>SUMIF(Lançamentos!$BO$5:$BO$44,DRE!$C11,Lançamentos!$BP$5:$BP$44)</f>
        <v>0</v>
      </c>
      <c r="N11" s="55">
        <f>SUMIF(Lançamentos!$BV$5:$BV$44,DRE!$C11,Lançamentos!$BW$5:$BW$44)</f>
        <v>0</v>
      </c>
      <c r="O11" s="55">
        <f>SUMIF(Lançamentos!$CC$5:$CC$44,DRE!$C11,Lançamentos!$CD$5:$CD$44)</f>
        <v>0</v>
      </c>
    </row>
    <row r="12" spans="1:78" s="14" customFormat="1" ht="15.75" customHeight="1">
      <c r="A12" s="9"/>
      <c r="B12" s="68" t="str">
        <f>Contas!C10</f>
        <v>10.1.1.5</v>
      </c>
      <c r="C12" s="54" t="str">
        <f>VLOOKUP(B12,Contas!$C$3:$D$125,2,FALSE)</f>
        <v>PRODUTO 5</v>
      </c>
      <c r="D12" s="55">
        <f>SUMIF(Lançamentos!$D$5:$D$44,DRE!$C12,Lançamentos!$E$5:$E$44)</f>
        <v>0</v>
      </c>
      <c r="E12" s="55">
        <f>SUMIF(Lançamentos!$K$5:$K$44,DRE!$C12,Lançamentos!$L$5:$L$44)</f>
        <v>0</v>
      </c>
      <c r="F12" s="55">
        <f>SUMIF(Lançamentos!$R$5:$R$44,DRE!$C12,Lançamentos!$S$5:$S$44)</f>
        <v>0</v>
      </c>
      <c r="G12" s="55">
        <f>SUMIF(Lançamentos!$Y$5:$Y$44,DRE!$C12,Lançamentos!$Z$5:$Z$44)</f>
        <v>0</v>
      </c>
      <c r="H12" s="55">
        <f>SUMIF(Lançamentos!$AF$5:$AF$44,DRE!$C12,Lançamentos!$AG$5:$AG$44)</f>
        <v>0</v>
      </c>
      <c r="I12" s="55">
        <f>SUMIF(Lançamentos!$AM$5:$AM$44,DRE!$C12,Lançamentos!$AN$5:$AN$44)</f>
        <v>0</v>
      </c>
      <c r="J12" s="55">
        <f>SUMIF(Lançamentos!$AM$5:$AM$44,DRE!$C12,Lançamentos!$AN$5:$AN$44)</f>
        <v>0</v>
      </c>
      <c r="K12" s="55">
        <f>SUMIF(Lançamentos!$BA$5:$BA$44,DRE!$C12,Lançamentos!$BB$5:$BB$44)</f>
        <v>0</v>
      </c>
      <c r="L12" s="55">
        <f ca="1">SUMIF(Lançamentos!$BA$5:$BH$44,DRE!$C12,Lançamentos!$BI$5:$BI$44)</f>
        <v>0</v>
      </c>
      <c r="M12" s="55">
        <f>SUMIF(Lançamentos!$BO$5:$BO$44,DRE!$C12,Lançamentos!$BP$5:$BP$44)</f>
        <v>0</v>
      </c>
      <c r="N12" s="55">
        <f>SUMIF(Lançamentos!$BV$5:$BV$44,DRE!$C12,Lançamentos!$BW$5:$BW$44)</f>
        <v>0</v>
      </c>
      <c r="O12" s="55">
        <f>SUMIF(Lançamentos!$CC$5:$CC$44,DRE!$C12,Lançamentos!$CD$5:$CD$44)</f>
        <v>0</v>
      </c>
    </row>
    <row r="13" spans="1:78" s="14" customFormat="1" ht="15.75" customHeight="1">
      <c r="A13" s="9"/>
      <c r="B13" s="68" t="str">
        <f>Contas!C11</f>
        <v>10.1.1.6</v>
      </c>
      <c r="C13" s="54" t="str">
        <f>VLOOKUP(B13,Contas!$C$3:$D$125,2,FALSE)</f>
        <v>PRODUTO 6</v>
      </c>
      <c r="D13" s="55">
        <f>SUMIF(Lançamentos!$D$5:$D$44,DRE!$C13,Lançamentos!$E$5:$E$44)</f>
        <v>0</v>
      </c>
      <c r="E13" s="55">
        <f>SUMIF(Lançamentos!$K$5:$K$44,DRE!$C13,Lançamentos!$L$5:$L$44)</f>
        <v>0</v>
      </c>
      <c r="F13" s="55">
        <f>SUMIF(Lançamentos!$R$5:$R$44,DRE!$C13,Lançamentos!$S$5:$S$44)</f>
        <v>0</v>
      </c>
      <c r="G13" s="55">
        <f>SUMIF(Lançamentos!$Y$5:$Y$44,DRE!$C13,Lançamentos!$Z$5:$Z$44)</f>
        <v>0</v>
      </c>
      <c r="H13" s="55">
        <f>SUMIF(Lançamentos!$AF$5:$AF$44,DRE!$C13,Lançamentos!$AG$5:$AG$44)</f>
        <v>0</v>
      </c>
      <c r="I13" s="55">
        <f>SUMIF(Lançamentos!$AM$5:$AM$44,DRE!$C13,Lançamentos!$AN$5:$AN$44)</f>
        <v>0</v>
      </c>
      <c r="J13" s="55">
        <f>SUMIF(Lançamentos!$AM$5:$AM$44,DRE!$C13,Lançamentos!$AN$5:$AN$44)</f>
        <v>0</v>
      </c>
      <c r="K13" s="55">
        <f>SUMIF(Lançamentos!$BA$5:$BA$44,DRE!$C13,Lançamentos!$BB$5:$BB$44)</f>
        <v>0</v>
      </c>
      <c r="L13" s="55">
        <f ca="1">SUMIF(Lançamentos!$BA$5:$BH$44,DRE!$C13,Lançamentos!$BI$5:$BI$44)</f>
        <v>0</v>
      </c>
      <c r="M13" s="55">
        <f>SUMIF(Lançamentos!$BO$5:$BO$44,DRE!$C13,Lançamentos!$BP$5:$BP$44)</f>
        <v>0</v>
      </c>
      <c r="N13" s="55">
        <f>SUMIF(Lançamentos!$BV$5:$BV$44,DRE!$C13,Lançamentos!$BW$5:$BW$44)</f>
        <v>0</v>
      </c>
      <c r="O13" s="55">
        <f>SUMIF(Lançamentos!$CC$5:$CC$44,DRE!$C13,Lançamentos!$CD$5:$CD$44)</f>
        <v>0</v>
      </c>
    </row>
    <row r="14" spans="1:78" s="14" customFormat="1" ht="15.75" customHeight="1">
      <c r="A14" s="9"/>
      <c r="B14" s="68" t="str">
        <f>Contas!C12</f>
        <v>10.1.1.7</v>
      </c>
      <c r="C14" s="54" t="str">
        <f>VLOOKUP(B14,Contas!$C$3:$D$125,2,FALSE)</f>
        <v>PRODUTO 7</v>
      </c>
      <c r="D14" s="55">
        <f>SUMIF(Lançamentos!$D$5:$D$44,DRE!$C14,Lançamentos!$E$5:$E$44)</f>
        <v>0</v>
      </c>
      <c r="E14" s="55">
        <f>SUMIF(Lançamentos!$K$5:$K$44,DRE!$C14,Lançamentos!$L$5:$L$44)</f>
        <v>0</v>
      </c>
      <c r="F14" s="55">
        <f>SUMIF(Lançamentos!$R$5:$R$44,DRE!$C14,Lançamentos!$S$5:$S$44)</f>
        <v>0</v>
      </c>
      <c r="G14" s="55">
        <f>SUMIF(Lançamentos!$Y$5:$Y$44,DRE!$C14,Lançamentos!$Z$5:$Z$44)</f>
        <v>0</v>
      </c>
      <c r="H14" s="55">
        <f>SUMIF(Lançamentos!$AF$5:$AF$44,DRE!$C14,Lançamentos!$AG$5:$AG$44)</f>
        <v>0</v>
      </c>
      <c r="I14" s="55">
        <f>SUMIF(Lançamentos!$AM$5:$AM$44,DRE!$C14,Lançamentos!$AN$5:$AN$44)</f>
        <v>0</v>
      </c>
      <c r="J14" s="55">
        <f>SUMIF(Lançamentos!$AM$5:$AM$44,DRE!$C14,Lançamentos!$AN$5:$AN$44)</f>
        <v>0</v>
      </c>
      <c r="K14" s="55">
        <f>SUMIF(Lançamentos!$BA$5:$BA$44,DRE!$C14,Lançamentos!$BB$5:$BB$44)</f>
        <v>0</v>
      </c>
      <c r="L14" s="55">
        <f ca="1">SUMIF(Lançamentos!$BA$5:$BH$44,DRE!$C14,Lançamentos!$BI$5:$BI$44)</f>
        <v>0</v>
      </c>
      <c r="M14" s="55">
        <f>SUMIF(Lançamentos!$BO$5:$BO$44,DRE!$C14,Lançamentos!$BP$5:$BP$44)</f>
        <v>0</v>
      </c>
      <c r="N14" s="55">
        <f>SUMIF(Lançamentos!$BV$5:$BV$44,DRE!$C14,Lançamentos!$BW$5:$BW$44)</f>
        <v>0</v>
      </c>
      <c r="O14" s="55">
        <f>SUMIF(Lançamentos!$CC$5:$CC$44,DRE!$C14,Lançamentos!$CD$5:$CD$44)</f>
        <v>0</v>
      </c>
    </row>
    <row r="15" spans="1:78" s="14" customFormat="1" ht="15.75" customHeight="1">
      <c r="A15" s="9"/>
      <c r="B15" s="68" t="str">
        <f>Contas!C13</f>
        <v>10.1.1.8</v>
      </c>
      <c r="C15" s="54" t="str">
        <f>VLOOKUP(B15,Contas!$C$3:$D$125,2,FALSE)</f>
        <v>PRODUTO 8</v>
      </c>
      <c r="D15" s="55">
        <f>SUMIF(Lançamentos!$D$5:$D$44,DRE!$C15,Lançamentos!$E$5:$E$44)</f>
        <v>0</v>
      </c>
      <c r="E15" s="55">
        <f>SUMIF(Lançamentos!$K$5:$K$44,DRE!$C15,Lançamentos!$L$5:$L$44)</f>
        <v>0</v>
      </c>
      <c r="F15" s="55">
        <f>SUMIF(Lançamentos!$R$5:$R$44,DRE!$C15,Lançamentos!$S$5:$S$44)</f>
        <v>0</v>
      </c>
      <c r="G15" s="55">
        <f>SUMIF(Lançamentos!$Y$5:$Y$44,DRE!$C15,Lançamentos!$Z$5:$Z$44)</f>
        <v>0</v>
      </c>
      <c r="H15" s="55">
        <f>SUMIF(Lançamentos!$AF$5:$AF$44,DRE!$C15,Lançamentos!$AG$5:$AG$44)</f>
        <v>0</v>
      </c>
      <c r="I15" s="55">
        <f>SUMIF(Lançamentos!$AM$5:$AM$44,DRE!$C15,Lançamentos!$AN$5:$AN$44)</f>
        <v>0</v>
      </c>
      <c r="J15" s="55">
        <f>SUMIF(Lançamentos!$AM$5:$AM$44,DRE!$C15,Lançamentos!$AN$5:$AN$44)</f>
        <v>0</v>
      </c>
      <c r="K15" s="55">
        <f>SUMIF(Lançamentos!$BA$5:$BA$44,DRE!$C15,Lançamentos!$BB$5:$BB$44)</f>
        <v>0</v>
      </c>
      <c r="L15" s="55">
        <f ca="1">SUMIF(Lançamentos!$BA$5:$BH$44,DRE!$C15,Lançamentos!$BI$5:$BI$44)</f>
        <v>0</v>
      </c>
      <c r="M15" s="55">
        <f>SUMIF(Lançamentos!$BO$5:$BO$44,DRE!$C15,Lançamentos!$BP$5:$BP$44)</f>
        <v>0</v>
      </c>
      <c r="N15" s="55">
        <f>SUMIF(Lançamentos!$BV$5:$BV$44,DRE!$C15,Lançamentos!$BW$5:$BW$44)</f>
        <v>0</v>
      </c>
      <c r="O15" s="55">
        <f>SUMIF(Lançamentos!$CC$5:$CC$44,DRE!$C15,Lançamentos!$CD$5:$CD$44)</f>
        <v>0</v>
      </c>
    </row>
    <row r="16" spans="1:78" s="3" customFormat="1" ht="15.75" customHeight="1">
      <c r="B16" s="68" t="str">
        <f>Contas!C14</f>
        <v>10.1.1.9</v>
      </c>
      <c r="C16" s="54" t="str">
        <f>VLOOKUP(B16,Contas!$C$3:$D$125,2,FALSE)</f>
        <v>PRODUTO 9</v>
      </c>
      <c r="D16" s="55">
        <f>SUMIF(Lançamentos!$D$5:$D$44,DRE!$C16,Lançamentos!$E$5:$E$44)</f>
        <v>0</v>
      </c>
      <c r="E16" s="55">
        <f>SUMIF(Lançamentos!$K$5:$K$44,DRE!$C16,Lançamentos!$L$5:$L$44)</f>
        <v>0</v>
      </c>
      <c r="F16" s="55">
        <f>SUMIF(Lançamentos!$R$5:$R$44,DRE!$C16,Lançamentos!$S$5:$S$44)</f>
        <v>0</v>
      </c>
      <c r="G16" s="55">
        <f>SUMIF(Lançamentos!$Y$5:$Y$44,DRE!$C16,Lançamentos!$Z$5:$Z$44)</f>
        <v>0</v>
      </c>
      <c r="H16" s="55">
        <f>SUMIF(Lançamentos!$AF$5:$AF$44,DRE!$C16,Lançamentos!$AG$5:$AG$44)</f>
        <v>0</v>
      </c>
      <c r="I16" s="55">
        <f>SUMIF(Lançamentos!$AM$5:$AM$44,DRE!$C16,Lançamentos!$AN$5:$AN$44)</f>
        <v>0</v>
      </c>
      <c r="J16" s="55">
        <f>SUMIF(Lançamentos!$AM$5:$AM$44,DRE!$C16,Lançamentos!$AN$5:$AN$44)</f>
        <v>0</v>
      </c>
      <c r="K16" s="55">
        <f>SUMIF(Lançamentos!$BA$5:$BA$44,DRE!$C16,Lançamentos!$BB$5:$BB$44)</f>
        <v>0</v>
      </c>
      <c r="L16" s="55">
        <f ca="1">SUMIF(Lançamentos!$BA$5:$BH$44,DRE!$C16,Lançamentos!$BI$5:$BI$44)</f>
        <v>0</v>
      </c>
      <c r="M16" s="55">
        <f>SUMIF(Lançamentos!$BO$5:$BO$44,DRE!$C16,Lançamentos!$BP$5:$BP$44)</f>
        <v>0</v>
      </c>
      <c r="N16" s="55">
        <f>SUMIF(Lançamentos!$BV$5:$BV$44,DRE!$C16,Lançamentos!$BW$5:$BW$44)</f>
        <v>0</v>
      </c>
      <c r="O16" s="55">
        <f>SUMIF(Lançamentos!$CC$5:$CC$44,DRE!$C16,Lançamentos!$CD$5:$CD$44)</f>
        <v>0</v>
      </c>
    </row>
    <row r="17" spans="1:15" s="4" customFormat="1" ht="15.75" customHeight="1">
      <c r="B17" s="68" t="str">
        <f>Contas!C15</f>
        <v>10.1.1.10</v>
      </c>
      <c r="C17" s="54" t="str">
        <f>VLOOKUP(B17,Contas!$C$3:$D$125,2,FALSE)</f>
        <v>PRODUTO 10</v>
      </c>
      <c r="D17" s="55">
        <f>SUMIF(Lançamentos!$D$5:$D$44,DRE!$C17,Lançamentos!$E$5:$E$44)</f>
        <v>0</v>
      </c>
      <c r="E17" s="55">
        <f>SUMIF(Lançamentos!$K$5:$K$44,DRE!$C17,Lançamentos!$L$5:$L$44)</f>
        <v>0</v>
      </c>
      <c r="F17" s="55">
        <f>SUMIF(Lançamentos!$R$5:$R$44,DRE!$C17,Lançamentos!$S$5:$S$44)</f>
        <v>0</v>
      </c>
      <c r="G17" s="55">
        <f>SUMIF(Lançamentos!$Y$5:$Y$44,DRE!$C17,Lançamentos!$Z$5:$Z$44)</f>
        <v>0</v>
      </c>
      <c r="H17" s="55">
        <f>SUMIF(Lançamentos!$AF$5:$AF$44,DRE!$C17,Lançamentos!$AG$5:$AG$44)</f>
        <v>0</v>
      </c>
      <c r="I17" s="55">
        <f>SUMIF(Lançamentos!$AM$5:$AM$44,DRE!$C17,Lançamentos!$AN$5:$AN$44)</f>
        <v>0</v>
      </c>
      <c r="J17" s="55">
        <f>SUMIF(Lançamentos!$AM$5:$AM$44,DRE!$C17,Lançamentos!$AN$5:$AN$44)</f>
        <v>0</v>
      </c>
      <c r="K17" s="55">
        <f>SUMIF(Lançamentos!$BA$5:$BA$44,DRE!$C17,Lançamentos!$BB$5:$BB$44)</f>
        <v>0</v>
      </c>
      <c r="L17" s="55">
        <f ca="1">SUMIF(Lançamentos!$BA$5:$BH$44,DRE!$C17,Lançamentos!$BI$5:$BI$44)</f>
        <v>0</v>
      </c>
      <c r="M17" s="55">
        <f>SUMIF(Lançamentos!$BO$5:$BO$44,DRE!$C17,Lançamentos!$BP$5:$BP$44)</f>
        <v>0</v>
      </c>
      <c r="N17" s="55">
        <f>SUMIF(Lançamentos!$BV$5:$BV$44,DRE!$C17,Lançamentos!$BW$5:$BW$44)</f>
        <v>0</v>
      </c>
      <c r="O17" s="55">
        <f>SUMIF(Lançamentos!$CC$5:$CC$44,DRE!$C17,Lançamentos!$CD$5:$CD$44)</f>
        <v>0</v>
      </c>
    </row>
    <row r="18" spans="1:15" s="14" customFormat="1" ht="15.75" customHeight="1">
      <c r="A18" s="9"/>
      <c r="B18" s="68" t="str">
        <f>Contas!C16</f>
        <v>10.1.2</v>
      </c>
      <c r="C18" s="53" t="str">
        <f>VLOOKUP(B18,Contas!$C$3:$D$125,2,FALSE)</f>
        <v>RECEITA COM VENDAS DE SERVIÇOS</v>
      </c>
      <c r="D18" s="53">
        <f t="shared" ref="D18:O18" si="3">SUM(D19:D28)</f>
        <v>15000</v>
      </c>
      <c r="E18" s="53">
        <f t="shared" si="3"/>
        <v>15000</v>
      </c>
      <c r="F18" s="53">
        <f t="shared" si="3"/>
        <v>0</v>
      </c>
      <c r="G18" s="53">
        <f t="shared" si="3"/>
        <v>0</v>
      </c>
      <c r="H18" s="53">
        <f t="shared" si="3"/>
        <v>0</v>
      </c>
      <c r="I18" s="53">
        <f t="shared" si="3"/>
        <v>0</v>
      </c>
      <c r="J18" s="53">
        <f t="shared" si="3"/>
        <v>0</v>
      </c>
      <c r="K18" s="53">
        <f t="shared" si="3"/>
        <v>0</v>
      </c>
      <c r="L18" s="53">
        <f t="shared" ca="1" si="3"/>
        <v>0</v>
      </c>
      <c r="M18" s="53">
        <f t="shared" si="3"/>
        <v>0</v>
      </c>
      <c r="N18" s="53">
        <f t="shared" si="3"/>
        <v>0</v>
      </c>
      <c r="O18" s="53">
        <f t="shared" si="3"/>
        <v>0</v>
      </c>
    </row>
    <row r="19" spans="1:15" s="14" customFormat="1" ht="15.75" customHeight="1">
      <c r="A19" s="9"/>
      <c r="B19" s="68" t="str">
        <f>Contas!C17</f>
        <v>10.1.2.1</v>
      </c>
      <c r="C19" s="56" t="str">
        <f>VLOOKUP(B19,Contas!$C$3:$D$125,2,FALSE)</f>
        <v>SERVIÇO 1</v>
      </c>
      <c r="D19" s="57">
        <f>SUMIF(Lançamentos!$D$5:$D$44,DRE!$C19,Lançamentos!$E$5:$E$44)</f>
        <v>7000</v>
      </c>
      <c r="E19" s="55">
        <f>SUMIF(Lançamentos!$K$5:$K$44,DRE!$C19,Lançamentos!$L$5:$L$44)</f>
        <v>7000</v>
      </c>
      <c r="F19" s="55">
        <f>SUMIF(Lançamentos!$R$5:$R$44,DRE!$C19,Lançamentos!$S$5:$S$44)</f>
        <v>0</v>
      </c>
      <c r="G19" s="55">
        <f>SUMIF(Lançamentos!$Y$5:$Y$44,DRE!$C19,Lançamentos!$Z$5:$Z$44)</f>
        <v>0</v>
      </c>
      <c r="H19" s="55">
        <f>SUMIF(Lançamentos!$AF$5:$AF$44,DRE!$C19,Lançamentos!$AG$5:$AG$44)</f>
        <v>0</v>
      </c>
      <c r="I19" s="55">
        <f>SUMIF(Lançamentos!$AM$5:$AM$44,DRE!$C19,Lançamentos!$AN$5:$AN$44)</f>
        <v>0</v>
      </c>
      <c r="J19" s="55">
        <f>SUMIF(Lançamentos!$AM$5:$AM$44,DRE!$C19,Lançamentos!$AN$5:$AN$44)</f>
        <v>0</v>
      </c>
      <c r="K19" s="55">
        <f>SUMIF(Lançamentos!$BA$5:$BA$44,DRE!$C19,Lançamentos!$BB$5:$BB$44)</f>
        <v>0</v>
      </c>
      <c r="L19" s="55">
        <f ca="1">SUMIF(Lançamentos!$BA$5:$BH$44,DRE!$C19,Lançamentos!$BI$5:$BI$44)</f>
        <v>0</v>
      </c>
      <c r="M19" s="55">
        <f>SUMIF(Lançamentos!$BO$5:$BO$44,DRE!$C19,Lançamentos!$BP$5:$BP$44)</f>
        <v>0</v>
      </c>
      <c r="N19" s="55">
        <f>SUMIF(Lançamentos!$BV$5:$BV$44,DRE!$C19,Lançamentos!$BW$5:$BW$44)</f>
        <v>0</v>
      </c>
      <c r="O19" s="55">
        <f>SUMIF(Lançamentos!$CC$5:$CC$44,DRE!$C19,Lançamentos!$CD$5:$CD$44)</f>
        <v>0</v>
      </c>
    </row>
    <row r="20" spans="1:15" s="14" customFormat="1" ht="15.75" customHeight="1">
      <c r="A20" s="9"/>
      <c r="B20" s="68" t="str">
        <f>Contas!C18</f>
        <v>10.1.2.2</v>
      </c>
      <c r="C20" s="56" t="str">
        <f>VLOOKUP(B20,Contas!$C$3:$D$125,2,FALSE)</f>
        <v>SERVIÇO 2</v>
      </c>
      <c r="D20" s="57">
        <f>SUMIF(Lançamentos!$D$5:$D$44,DRE!$C20,Lançamentos!$E$5:$E$44)</f>
        <v>0</v>
      </c>
      <c r="E20" s="55">
        <f>SUMIF(Lançamentos!$K$5:$K$44,DRE!$C20,Lançamentos!$L$5:$L$44)</f>
        <v>0</v>
      </c>
      <c r="F20" s="55">
        <f>SUMIF(Lançamentos!$R$5:$R$44,DRE!$C20,Lançamentos!$S$5:$S$44)</f>
        <v>0</v>
      </c>
      <c r="G20" s="55">
        <f>SUMIF(Lançamentos!$Y$5:$Y$44,DRE!$C20,Lançamentos!$Z$5:$Z$44)</f>
        <v>0</v>
      </c>
      <c r="H20" s="55">
        <f>SUMIF(Lançamentos!$AF$5:$AF$44,DRE!$C20,Lançamentos!$AG$5:$AG$44)</f>
        <v>0</v>
      </c>
      <c r="I20" s="55">
        <f>SUMIF(Lançamentos!$AM$5:$AM$44,DRE!$C20,Lançamentos!$AN$5:$AN$44)</f>
        <v>0</v>
      </c>
      <c r="J20" s="55">
        <f>SUMIF(Lançamentos!$AM$5:$AM$44,DRE!$C20,Lançamentos!$AN$5:$AN$44)</f>
        <v>0</v>
      </c>
      <c r="K20" s="55">
        <f>SUMIF(Lançamentos!$BA$5:$BA$44,DRE!$C20,Lançamentos!$BB$5:$BB$44)</f>
        <v>0</v>
      </c>
      <c r="L20" s="55">
        <f ca="1">SUMIF(Lançamentos!$BA$5:$BH$44,DRE!$C20,Lançamentos!$BI$5:$BI$44)</f>
        <v>0</v>
      </c>
      <c r="M20" s="55">
        <f>SUMIF(Lançamentos!$BO$5:$BO$44,DRE!$C20,Lançamentos!$BP$5:$BP$44)</f>
        <v>0</v>
      </c>
      <c r="N20" s="55">
        <f>SUMIF(Lançamentos!$BV$5:$BV$44,DRE!$C20,Lançamentos!$BW$5:$BW$44)</f>
        <v>0</v>
      </c>
      <c r="O20" s="55">
        <f>SUMIF(Lançamentos!$CC$5:$CC$44,DRE!$C20,Lançamentos!$CD$5:$CD$44)</f>
        <v>0</v>
      </c>
    </row>
    <row r="21" spans="1:15" s="14" customFormat="1" ht="15.75" customHeight="1">
      <c r="A21" s="9"/>
      <c r="B21" s="68" t="str">
        <f>Contas!C19</f>
        <v>10.1.2.3</v>
      </c>
      <c r="C21" s="56" t="str">
        <f>VLOOKUP(B21,Contas!$C$3:$D$125,2,FALSE)</f>
        <v>SERVIÇO 3</v>
      </c>
      <c r="D21" s="57">
        <f>SUMIF(Lançamentos!$D$5:$D$44,DRE!$C21,Lançamentos!$E$5:$E$44)</f>
        <v>0</v>
      </c>
      <c r="E21" s="55">
        <f>SUMIF(Lançamentos!$K$5:$K$44,DRE!$C21,Lançamentos!$L$5:$L$44)</f>
        <v>0</v>
      </c>
      <c r="F21" s="55">
        <f>SUMIF(Lançamentos!$R$5:$R$44,DRE!$C21,Lançamentos!$S$5:$S$44)</f>
        <v>0</v>
      </c>
      <c r="G21" s="55">
        <f>SUMIF(Lançamentos!$Y$5:$Y$44,DRE!$C21,Lançamentos!$Z$5:$Z$44)</f>
        <v>0</v>
      </c>
      <c r="H21" s="55">
        <f>SUMIF(Lançamentos!$AF$5:$AF$44,DRE!$C21,Lançamentos!$AG$5:$AG$44)</f>
        <v>0</v>
      </c>
      <c r="I21" s="55">
        <f>SUMIF(Lançamentos!$AM$5:$AM$44,DRE!$C21,Lançamentos!$AN$5:$AN$44)</f>
        <v>0</v>
      </c>
      <c r="J21" s="55">
        <f>SUMIF(Lançamentos!$AM$5:$AM$44,DRE!$C21,Lançamentos!$AN$5:$AN$44)</f>
        <v>0</v>
      </c>
      <c r="K21" s="55">
        <f>SUMIF(Lançamentos!$BA$5:$BA$44,DRE!$C21,Lançamentos!$BB$5:$BB$44)</f>
        <v>0</v>
      </c>
      <c r="L21" s="55">
        <f ca="1">SUMIF(Lançamentos!$BA$5:$BH$44,DRE!$C21,Lançamentos!$BI$5:$BI$44)</f>
        <v>0</v>
      </c>
      <c r="M21" s="55">
        <f>SUMIF(Lançamentos!$BO$5:$BO$44,DRE!$C21,Lançamentos!$BP$5:$BP$44)</f>
        <v>0</v>
      </c>
      <c r="N21" s="55">
        <f>SUMIF(Lançamentos!$BV$5:$BV$44,DRE!$C21,Lançamentos!$BW$5:$BW$44)</f>
        <v>0</v>
      </c>
      <c r="O21" s="55">
        <f>SUMIF(Lançamentos!$CC$5:$CC$44,DRE!$C21,Lançamentos!$CD$5:$CD$44)</f>
        <v>0</v>
      </c>
    </row>
    <row r="22" spans="1:15" s="14" customFormat="1" ht="15.75" customHeight="1">
      <c r="A22" s="9"/>
      <c r="B22" s="68" t="str">
        <f>Contas!C20</f>
        <v>10.1.2.4</v>
      </c>
      <c r="C22" s="56" t="str">
        <f>VLOOKUP(B22,Contas!$C$3:$D$125,2,FALSE)</f>
        <v>SERVIÇO 4</v>
      </c>
      <c r="D22" s="57">
        <f>SUMIF(Lançamentos!$D$5:$D$44,DRE!$C22,Lançamentos!$E$5:$E$44)</f>
        <v>8000</v>
      </c>
      <c r="E22" s="55">
        <f>SUMIF(Lançamentos!$K$5:$K$44,DRE!$C22,Lançamentos!$L$5:$L$44)</f>
        <v>8000</v>
      </c>
      <c r="F22" s="55">
        <f>SUMIF(Lançamentos!$R$5:$R$44,DRE!$C22,Lançamentos!$S$5:$S$44)</f>
        <v>0</v>
      </c>
      <c r="G22" s="55">
        <f>SUMIF(Lançamentos!$Y$5:$Y$44,DRE!$C22,Lançamentos!$Z$5:$Z$44)</f>
        <v>0</v>
      </c>
      <c r="H22" s="55">
        <f>SUMIF(Lançamentos!$AF$5:$AF$44,DRE!$C22,Lançamentos!$AG$5:$AG$44)</f>
        <v>0</v>
      </c>
      <c r="I22" s="55">
        <f>SUMIF(Lançamentos!$AM$5:$AM$44,DRE!$C22,Lançamentos!$AN$5:$AN$44)</f>
        <v>0</v>
      </c>
      <c r="J22" s="55">
        <f>SUMIF(Lançamentos!$AM$5:$AM$44,DRE!$C22,Lançamentos!$AN$5:$AN$44)</f>
        <v>0</v>
      </c>
      <c r="K22" s="55">
        <f>SUMIF(Lançamentos!$BA$5:$BA$44,DRE!$C22,Lançamentos!$BB$5:$BB$44)</f>
        <v>0</v>
      </c>
      <c r="L22" s="55">
        <f ca="1">SUMIF(Lançamentos!$BA$5:$BH$44,DRE!$C22,Lançamentos!$BI$5:$BI$44)</f>
        <v>0</v>
      </c>
      <c r="M22" s="55">
        <f>SUMIF(Lançamentos!$BO$5:$BO$44,DRE!$C22,Lançamentos!$BP$5:$BP$44)</f>
        <v>0</v>
      </c>
      <c r="N22" s="55">
        <f>SUMIF(Lançamentos!$BV$5:$BV$44,DRE!$C22,Lançamentos!$BW$5:$BW$44)</f>
        <v>0</v>
      </c>
      <c r="O22" s="55">
        <f>SUMIF(Lançamentos!$CC$5:$CC$44,DRE!$C22,Lançamentos!$CD$5:$CD$44)</f>
        <v>0</v>
      </c>
    </row>
    <row r="23" spans="1:15" s="14" customFormat="1" ht="15.75" customHeight="1">
      <c r="A23" s="9"/>
      <c r="B23" s="68" t="str">
        <f>Contas!C21</f>
        <v>10.1.2.5</v>
      </c>
      <c r="C23" s="56" t="str">
        <f>VLOOKUP(B23,Contas!$C$3:$D$125,2,FALSE)</f>
        <v>SERVIÇO 5</v>
      </c>
      <c r="D23" s="57">
        <f>SUMIF(Lançamentos!$D$5:$D$44,DRE!$C23,Lançamentos!$E$5:$E$44)</f>
        <v>0</v>
      </c>
      <c r="E23" s="55">
        <f>SUMIF(Lançamentos!$K$5:$K$44,DRE!$C23,Lançamentos!$L$5:$L$44)</f>
        <v>0</v>
      </c>
      <c r="F23" s="55">
        <f>SUMIF(Lançamentos!$R$5:$R$44,DRE!$C23,Lançamentos!$S$5:$S$44)</f>
        <v>0</v>
      </c>
      <c r="G23" s="55">
        <f>SUMIF(Lançamentos!$Y$5:$Y$44,DRE!$C23,Lançamentos!$Z$5:$Z$44)</f>
        <v>0</v>
      </c>
      <c r="H23" s="55">
        <f>SUMIF(Lançamentos!$AF$5:$AF$44,DRE!$C23,Lançamentos!$AG$5:$AG$44)</f>
        <v>0</v>
      </c>
      <c r="I23" s="55">
        <f>SUMIF(Lançamentos!$AM$5:$AM$44,DRE!$C23,Lançamentos!$AN$5:$AN$44)</f>
        <v>0</v>
      </c>
      <c r="J23" s="55">
        <f>SUMIF(Lançamentos!$AM$5:$AM$44,DRE!$C23,Lançamentos!$AN$5:$AN$44)</f>
        <v>0</v>
      </c>
      <c r="K23" s="55">
        <f>SUMIF(Lançamentos!$BA$5:$BA$44,DRE!$C23,Lançamentos!$BB$5:$BB$44)</f>
        <v>0</v>
      </c>
      <c r="L23" s="55">
        <f ca="1">SUMIF(Lançamentos!$BA$5:$BH$44,DRE!$C23,Lançamentos!$BI$5:$BI$44)</f>
        <v>0</v>
      </c>
      <c r="M23" s="55">
        <f>SUMIF(Lançamentos!$BO$5:$BO$44,DRE!$C23,Lançamentos!$BP$5:$BP$44)</f>
        <v>0</v>
      </c>
      <c r="N23" s="55">
        <f>SUMIF(Lançamentos!$BV$5:$BV$44,DRE!$C23,Lançamentos!$BW$5:$BW$44)</f>
        <v>0</v>
      </c>
      <c r="O23" s="55">
        <f>SUMIF(Lançamentos!$CC$5:$CC$44,DRE!$C23,Lançamentos!$CD$5:$CD$44)</f>
        <v>0</v>
      </c>
    </row>
    <row r="24" spans="1:15" s="14" customFormat="1" ht="15.75" customHeight="1">
      <c r="A24" s="9"/>
      <c r="B24" s="68" t="str">
        <f>Contas!C22</f>
        <v>10.1.2.6</v>
      </c>
      <c r="C24" s="56" t="str">
        <f>VLOOKUP(B24,Contas!$C$3:$D$125,2,FALSE)</f>
        <v>SERVIÇO 6</v>
      </c>
      <c r="D24" s="57">
        <f>SUMIF(Lançamentos!$D$5:$D$44,DRE!$C24,Lançamentos!$E$5:$E$44)</f>
        <v>0</v>
      </c>
      <c r="E24" s="55">
        <f>SUMIF(Lançamentos!$K$5:$K$44,DRE!$C24,Lançamentos!$L$5:$L$44)</f>
        <v>0</v>
      </c>
      <c r="F24" s="55">
        <f>SUMIF(Lançamentos!$R$5:$R$44,DRE!$C24,Lançamentos!$S$5:$S$44)</f>
        <v>0</v>
      </c>
      <c r="G24" s="55">
        <f>SUMIF(Lançamentos!$Y$5:$Y$44,DRE!$C24,Lançamentos!$Z$5:$Z$44)</f>
        <v>0</v>
      </c>
      <c r="H24" s="55">
        <f>SUMIF(Lançamentos!$AF$5:$AF$44,DRE!$C24,Lançamentos!$AG$5:$AG$44)</f>
        <v>0</v>
      </c>
      <c r="I24" s="55">
        <f>SUMIF(Lançamentos!$AM$5:$AM$44,DRE!$C24,Lançamentos!$AN$5:$AN$44)</f>
        <v>0</v>
      </c>
      <c r="J24" s="55">
        <f>SUMIF(Lançamentos!$AM$5:$AM$44,DRE!$C24,Lançamentos!$AN$5:$AN$44)</f>
        <v>0</v>
      </c>
      <c r="K24" s="55">
        <f>SUMIF(Lançamentos!$BA$5:$BA$44,DRE!$C24,Lançamentos!$BB$5:$BB$44)</f>
        <v>0</v>
      </c>
      <c r="L24" s="55">
        <f ca="1">SUMIF(Lançamentos!$BA$5:$BH$44,DRE!$C24,Lançamentos!$BI$5:$BI$44)</f>
        <v>0</v>
      </c>
      <c r="M24" s="55">
        <f>SUMIF(Lançamentos!$BO$5:$BO$44,DRE!$C24,Lançamentos!$BP$5:$BP$44)</f>
        <v>0</v>
      </c>
      <c r="N24" s="55">
        <f>SUMIF(Lançamentos!$BV$5:$BV$44,DRE!$C24,Lançamentos!$BW$5:$BW$44)</f>
        <v>0</v>
      </c>
      <c r="O24" s="55">
        <f>SUMIF(Lançamentos!$CC$5:$CC$44,DRE!$C24,Lançamentos!$CD$5:$CD$44)</f>
        <v>0</v>
      </c>
    </row>
    <row r="25" spans="1:15" s="14" customFormat="1" ht="15.75" customHeight="1">
      <c r="A25" s="9"/>
      <c r="B25" s="68" t="str">
        <f>Contas!C23</f>
        <v>10.1.2.7</v>
      </c>
      <c r="C25" s="56" t="str">
        <f>VLOOKUP(B25,Contas!$C$3:$D$125,2,FALSE)</f>
        <v>SERVIÇO 7</v>
      </c>
      <c r="D25" s="57">
        <f>SUMIF(Lançamentos!$D$5:$D$44,DRE!$C25,Lançamentos!$E$5:$E$44)</f>
        <v>0</v>
      </c>
      <c r="E25" s="55">
        <f>SUMIF(Lançamentos!$K$5:$K$44,DRE!$C25,Lançamentos!$L$5:$L$44)</f>
        <v>0</v>
      </c>
      <c r="F25" s="55">
        <f>SUMIF(Lançamentos!$R$5:$R$44,DRE!$C25,Lançamentos!$S$5:$S$44)</f>
        <v>0</v>
      </c>
      <c r="G25" s="55">
        <f>SUMIF(Lançamentos!$Y$5:$Y$44,DRE!$C25,Lançamentos!$Z$5:$Z$44)</f>
        <v>0</v>
      </c>
      <c r="H25" s="55">
        <f>SUMIF(Lançamentos!$AF$5:$AF$44,DRE!$C25,Lançamentos!$AG$5:$AG$44)</f>
        <v>0</v>
      </c>
      <c r="I25" s="55">
        <f>SUMIF(Lançamentos!$AM$5:$AM$44,DRE!$C25,Lançamentos!$AN$5:$AN$44)</f>
        <v>0</v>
      </c>
      <c r="J25" s="55">
        <f>SUMIF(Lançamentos!$AM$5:$AM$44,DRE!$C25,Lançamentos!$AN$5:$AN$44)</f>
        <v>0</v>
      </c>
      <c r="K25" s="55">
        <f>SUMIF(Lançamentos!$BA$5:$BA$44,DRE!$C25,Lançamentos!$BB$5:$BB$44)</f>
        <v>0</v>
      </c>
      <c r="L25" s="55">
        <f ca="1">SUMIF(Lançamentos!$BA$5:$BH$44,DRE!$C25,Lançamentos!$BI$5:$BI$44)</f>
        <v>0</v>
      </c>
      <c r="M25" s="55">
        <f>SUMIF(Lançamentos!$BO$5:$BO$44,DRE!$C25,Lançamentos!$BP$5:$BP$44)</f>
        <v>0</v>
      </c>
      <c r="N25" s="55">
        <f>SUMIF(Lançamentos!$BV$5:$BV$44,DRE!$C25,Lançamentos!$BW$5:$BW$44)</f>
        <v>0</v>
      </c>
      <c r="O25" s="55">
        <f>SUMIF(Lançamentos!$CC$5:$CC$44,DRE!$C25,Lançamentos!$CD$5:$CD$44)</f>
        <v>0</v>
      </c>
    </row>
    <row r="26" spans="1:15" s="14" customFormat="1" ht="15.75" customHeight="1">
      <c r="A26" s="9"/>
      <c r="B26" s="68" t="str">
        <f>Contas!C24</f>
        <v>10.1.2.8</v>
      </c>
      <c r="C26" s="56" t="str">
        <f>VLOOKUP(B26,Contas!$C$3:$D$125,2,FALSE)</f>
        <v>SERVIÇO 8</v>
      </c>
      <c r="D26" s="57">
        <f>SUMIF(Lançamentos!$D$5:$D$44,DRE!$C26,Lançamentos!$E$5:$E$44)</f>
        <v>0</v>
      </c>
      <c r="E26" s="55">
        <f>SUMIF(Lançamentos!$K$5:$K$44,DRE!$C26,Lançamentos!$L$5:$L$44)</f>
        <v>0</v>
      </c>
      <c r="F26" s="55">
        <f>SUMIF(Lançamentos!$R$5:$R$44,DRE!$C26,Lançamentos!$S$5:$S$44)</f>
        <v>0</v>
      </c>
      <c r="G26" s="55">
        <f>SUMIF(Lançamentos!$Y$5:$Y$44,DRE!$C26,Lançamentos!$Z$5:$Z$44)</f>
        <v>0</v>
      </c>
      <c r="H26" s="55">
        <f>SUMIF(Lançamentos!$AF$5:$AF$44,DRE!$C26,Lançamentos!$AG$5:$AG$44)</f>
        <v>0</v>
      </c>
      <c r="I26" s="55">
        <f>SUMIF(Lançamentos!$AM$5:$AM$44,DRE!$C26,Lançamentos!$AN$5:$AN$44)</f>
        <v>0</v>
      </c>
      <c r="J26" s="55">
        <f>SUMIF(Lançamentos!$AM$5:$AM$44,DRE!$C26,Lançamentos!$AN$5:$AN$44)</f>
        <v>0</v>
      </c>
      <c r="K26" s="55">
        <f>SUMIF(Lançamentos!$BA$5:$BA$44,DRE!$C26,Lançamentos!$BB$5:$BB$44)</f>
        <v>0</v>
      </c>
      <c r="L26" s="55">
        <f ca="1">SUMIF(Lançamentos!$BA$5:$BH$44,DRE!$C26,Lançamentos!$BI$5:$BI$44)</f>
        <v>0</v>
      </c>
      <c r="M26" s="55">
        <f>SUMIF(Lançamentos!$BO$5:$BO$44,DRE!$C26,Lançamentos!$BP$5:$BP$44)</f>
        <v>0</v>
      </c>
      <c r="N26" s="55">
        <f>SUMIF(Lançamentos!$BV$5:$BV$44,DRE!$C26,Lançamentos!$BW$5:$BW$44)</f>
        <v>0</v>
      </c>
      <c r="O26" s="55">
        <f>SUMIF(Lançamentos!$CC$5:$CC$44,DRE!$C26,Lançamentos!$CD$5:$CD$44)</f>
        <v>0</v>
      </c>
    </row>
    <row r="27" spans="1:15" s="14" customFormat="1" ht="15.75" customHeight="1">
      <c r="A27" s="9"/>
      <c r="B27" s="68" t="str">
        <f>Contas!C25</f>
        <v>10.1.2.9</v>
      </c>
      <c r="C27" s="56" t="str">
        <f>VLOOKUP(B27,Contas!$C$3:$D$125,2,FALSE)</f>
        <v>SERVIÇO 9</v>
      </c>
      <c r="D27" s="57">
        <f>SUMIF(Lançamentos!$D$5:$D$44,DRE!$C27,Lançamentos!$E$5:$E$44)</f>
        <v>0</v>
      </c>
      <c r="E27" s="55">
        <f>SUMIF(Lançamentos!$K$5:$K$44,DRE!$C27,Lançamentos!$L$5:$L$44)</f>
        <v>0</v>
      </c>
      <c r="F27" s="55">
        <f>SUMIF(Lançamentos!$R$5:$R$44,DRE!$C27,Lançamentos!$S$5:$S$44)</f>
        <v>0</v>
      </c>
      <c r="G27" s="55">
        <f>SUMIF(Lançamentos!$Y$5:$Y$44,DRE!$C27,Lançamentos!$Z$5:$Z$44)</f>
        <v>0</v>
      </c>
      <c r="H27" s="55">
        <f>SUMIF(Lançamentos!$AF$5:$AF$44,DRE!$C27,Lançamentos!$AG$5:$AG$44)</f>
        <v>0</v>
      </c>
      <c r="I27" s="55">
        <f>SUMIF(Lançamentos!$AM$5:$AM$44,DRE!$C27,Lançamentos!$AN$5:$AN$44)</f>
        <v>0</v>
      </c>
      <c r="J27" s="55">
        <f>SUMIF(Lançamentos!$AM$5:$AM$44,DRE!$C27,Lançamentos!$AN$5:$AN$44)</f>
        <v>0</v>
      </c>
      <c r="K27" s="55">
        <f>SUMIF(Lançamentos!$BA$5:$BA$44,DRE!$C27,Lançamentos!$BB$5:$BB$44)</f>
        <v>0</v>
      </c>
      <c r="L27" s="55">
        <f ca="1">SUMIF(Lançamentos!$BA$5:$BH$44,DRE!$C27,Lançamentos!$BI$5:$BI$44)</f>
        <v>0</v>
      </c>
      <c r="M27" s="55">
        <f>SUMIF(Lançamentos!$BO$5:$BO$44,DRE!$C27,Lançamentos!$BP$5:$BP$44)</f>
        <v>0</v>
      </c>
      <c r="N27" s="55">
        <f>SUMIF(Lançamentos!$BV$5:$BV$44,DRE!$C27,Lançamentos!$BW$5:$BW$44)</f>
        <v>0</v>
      </c>
      <c r="O27" s="55">
        <f>SUMIF(Lançamentos!$CC$5:$CC$44,DRE!$C27,Lançamentos!$CD$5:$CD$44)</f>
        <v>0</v>
      </c>
    </row>
    <row r="28" spans="1:15" s="4" customFormat="1" ht="15.75" customHeight="1">
      <c r="B28" s="68" t="str">
        <f>Contas!C26</f>
        <v>10.1.2.10</v>
      </c>
      <c r="C28" s="56" t="str">
        <f>VLOOKUP(B28,Contas!$C$3:$D$125,2,FALSE)</f>
        <v>SERVIÇO 10</v>
      </c>
      <c r="D28" s="57">
        <f>SUMIF(Lançamentos!$D$5:$D$44,DRE!$C28,Lançamentos!$E$5:$E$44)</f>
        <v>0</v>
      </c>
      <c r="E28" s="55">
        <f>SUMIF(Lançamentos!$K$5:$K$44,DRE!$C28,Lançamentos!$L$5:$L$44)</f>
        <v>0</v>
      </c>
      <c r="F28" s="55">
        <f>SUMIF(Lançamentos!$R$5:$R$44,DRE!$C28,Lançamentos!$S$5:$S$44)</f>
        <v>0</v>
      </c>
      <c r="G28" s="55">
        <f>SUMIF(Lançamentos!$Y$5:$Y$44,DRE!$C28,Lançamentos!$Z$5:$Z$44)</f>
        <v>0</v>
      </c>
      <c r="H28" s="55">
        <f>SUMIF(Lançamentos!$AF$5:$AF$44,DRE!$C28,Lançamentos!$AG$5:$AG$44)</f>
        <v>0</v>
      </c>
      <c r="I28" s="55">
        <f>SUMIF(Lançamentos!$AM$5:$AM$44,DRE!$C28,Lançamentos!$AN$5:$AN$44)</f>
        <v>0</v>
      </c>
      <c r="J28" s="55">
        <f>SUMIF(Lançamentos!$AM$5:$AM$44,DRE!$C28,Lançamentos!$AN$5:$AN$44)</f>
        <v>0</v>
      </c>
      <c r="K28" s="55">
        <f>SUMIF(Lançamentos!$BA$5:$BA$44,DRE!$C28,Lançamentos!$BB$5:$BB$44)</f>
        <v>0</v>
      </c>
      <c r="L28" s="55">
        <f ca="1">SUMIF(Lançamentos!$BA$5:$BH$44,DRE!$C28,Lançamentos!$BI$5:$BI$44)</f>
        <v>0</v>
      </c>
      <c r="M28" s="55">
        <f>SUMIF(Lançamentos!$BO$5:$BO$44,DRE!$C28,Lançamentos!$BP$5:$BP$44)</f>
        <v>0</v>
      </c>
      <c r="N28" s="55">
        <f>SUMIF(Lançamentos!$BV$5:$BV$44,DRE!$C28,Lançamentos!$BW$5:$BW$44)</f>
        <v>0</v>
      </c>
      <c r="O28" s="55">
        <f>SUMIF(Lançamentos!$CC$5:$CC$44,DRE!$C28,Lançamentos!$CD$5:$CD$44)</f>
        <v>0</v>
      </c>
    </row>
    <row r="29" spans="1:15" s="16" customFormat="1" ht="15.75" customHeight="1">
      <c r="B29" s="74">
        <f>Contas!C27</f>
        <v>11</v>
      </c>
      <c r="C29" s="75" t="str">
        <f>VLOOKUP(B29,Contas!$C$3:$D$125,2,FALSE)</f>
        <v>DESPESAS VARIÁVEIS</v>
      </c>
      <c r="D29" s="75">
        <f t="shared" ref="D29:O29" si="4">D30</f>
        <v>0</v>
      </c>
      <c r="E29" s="75">
        <f t="shared" si="4"/>
        <v>0</v>
      </c>
      <c r="F29" s="75">
        <f t="shared" si="4"/>
        <v>0</v>
      </c>
      <c r="G29" s="75">
        <f t="shared" si="4"/>
        <v>0</v>
      </c>
      <c r="H29" s="75">
        <f t="shared" si="4"/>
        <v>0</v>
      </c>
      <c r="I29" s="75">
        <f t="shared" si="4"/>
        <v>0</v>
      </c>
      <c r="J29" s="75">
        <f t="shared" si="4"/>
        <v>0</v>
      </c>
      <c r="K29" s="75">
        <f t="shared" si="4"/>
        <v>0</v>
      </c>
      <c r="L29" s="75">
        <f t="shared" ca="1" si="4"/>
        <v>0</v>
      </c>
      <c r="M29" s="75">
        <f t="shared" si="4"/>
        <v>0</v>
      </c>
      <c r="N29" s="75">
        <f t="shared" si="4"/>
        <v>0</v>
      </c>
      <c r="O29" s="75">
        <f t="shared" si="4"/>
        <v>0</v>
      </c>
    </row>
    <row r="30" spans="1:15" s="14" customFormat="1" ht="15.75" customHeight="1">
      <c r="A30" s="9"/>
      <c r="B30" s="76" t="str">
        <f>Contas!C28</f>
        <v>11.1</v>
      </c>
      <c r="C30" s="77" t="str">
        <f>VLOOKUP(B30,Contas!$C$3:$D$125,2,FALSE)</f>
        <v>DESPESAS TOTAL COM VENDAS</v>
      </c>
      <c r="D30" s="77">
        <f t="shared" ref="D30:O30" si="5">D31+D42</f>
        <v>0</v>
      </c>
      <c r="E30" s="77">
        <f t="shared" si="5"/>
        <v>0</v>
      </c>
      <c r="F30" s="77">
        <f t="shared" si="5"/>
        <v>0</v>
      </c>
      <c r="G30" s="77">
        <f t="shared" si="5"/>
        <v>0</v>
      </c>
      <c r="H30" s="77">
        <f t="shared" si="5"/>
        <v>0</v>
      </c>
      <c r="I30" s="77">
        <f t="shared" si="5"/>
        <v>0</v>
      </c>
      <c r="J30" s="77">
        <f t="shared" si="5"/>
        <v>0</v>
      </c>
      <c r="K30" s="77">
        <f t="shared" si="5"/>
        <v>0</v>
      </c>
      <c r="L30" s="77">
        <f t="shared" ca="1" si="5"/>
        <v>0</v>
      </c>
      <c r="M30" s="77">
        <f t="shared" si="5"/>
        <v>0</v>
      </c>
      <c r="N30" s="77">
        <f t="shared" si="5"/>
        <v>0</v>
      </c>
      <c r="O30" s="77">
        <f t="shared" si="5"/>
        <v>0</v>
      </c>
    </row>
    <row r="31" spans="1:15" s="14" customFormat="1" ht="15.75" customHeight="1">
      <c r="A31" s="9"/>
      <c r="B31" s="68" t="str">
        <f>Contas!C29</f>
        <v>11.1.1</v>
      </c>
      <c r="C31" s="53" t="str">
        <f>VLOOKUP(B31,Contas!$C$3:$D$125,2,FALSE)</f>
        <v>DESPESAS COM VENDAS DE PRODUTOS</v>
      </c>
      <c r="D31" s="53">
        <f t="shared" ref="D31:O31" si="6">SUM(D32:D41)</f>
        <v>0</v>
      </c>
      <c r="E31" s="53">
        <f t="shared" si="6"/>
        <v>0</v>
      </c>
      <c r="F31" s="53">
        <f t="shared" si="6"/>
        <v>0</v>
      </c>
      <c r="G31" s="53">
        <f t="shared" si="6"/>
        <v>0</v>
      </c>
      <c r="H31" s="53">
        <f t="shared" si="6"/>
        <v>0</v>
      </c>
      <c r="I31" s="53">
        <f t="shared" si="6"/>
        <v>0</v>
      </c>
      <c r="J31" s="53">
        <f t="shared" si="6"/>
        <v>0</v>
      </c>
      <c r="K31" s="53">
        <f t="shared" si="6"/>
        <v>0</v>
      </c>
      <c r="L31" s="53">
        <f t="shared" ca="1" si="6"/>
        <v>0</v>
      </c>
      <c r="M31" s="53">
        <f t="shared" si="6"/>
        <v>0</v>
      </c>
      <c r="N31" s="53">
        <f t="shared" si="6"/>
        <v>0</v>
      </c>
      <c r="O31" s="53">
        <f t="shared" si="6"/>
        <v>0</v>
      </c>
    </row>
    <row r="32" spans="1:15" s="14" customFormat="1" ht="15.75" customHeight="1">
      <c r="A32" s="9"/>
      <c r="B32" s="68" t="str">
        <f>Contas!C30</f>
        <v>11.1.1.1</v>
      </c>
      <c r="C32" s="56" t="str">
        <f>VLOOKUP(B32,Contas!$C$3:$D$125,2,FALSE)</f>
        <v>PRODUTO 1</v>
      </c>
      <c r="D32" s="57">
        <f>SUMIF(Lançamentos!$D$5:$D$44,DRE!$C32,Lançamentos!$F$5:$F$44)</f>
        <v>0</v>
      </c>
      <c r="E32" s="55">
        <f>SUMIF(Lançamentos!$K$5:$K$44,DRE!$C32,Lançamentos!$M$5:$M$44)</f>
        <v>0</v>
      </c>
      <c r="F32" s="55">
        <f>SUMIF(Lançamentos!$R$5:$R$44,DRE!$C32,Lançamentos!$T$5:$T$44)</f>
        <v>0</v>
      </c>
      <c r="G32" s="55">
        <f>SUMIF(Lançamentos!$Y$5:$Y$44,DRE!$C32,Lançamentos!$AA$5:$AA$44)</f>
        <v>0</v>
      </c>
      <c r="H32" s="55">
        <f>SUMIF(Lançamentos!$AF$5:$AF$44,DRE!$C32,Lançamentos!$AH$5:$AH$44)</f>
        <v>0</v>
      </c>
      <c r="I32" s="55">
        <f>SUMIF(Lançamentos!$AM$5:$AM$44,DRE!$C32,Lançamentos!$AO$5:$AO$44)</f>
        <v>0</v>
      </c>
      <c r="J32" s="55">
        <f>SUMIF(Lançamentos!$AM$5:$AM$44,DRE!$C32,Lançamentos!$AO$5:$AO$44)</f>
        <v>0</v>
      </c>
      <c r="K32" s="55">
        <f>SUMIF(Lançamentos!$BA$5:$BA$44,DRE!$C32,Lançamentos!$BC$5:$BC$44)</f>
        <v>0</v>
      </c>
      <c r="L32" s="55">
        <f ca="1">SUMIF(Lançamentos!$BA$5:$BH$44,DRE!$C32,Lançamentos!$BJ$5:$BJ$44)</f>
        <v>0</v>
      </c>
      <c r="M32" s="55">
        <f>SUMIF(Lançamentos!$BO$5:$BO$44,DRE!$C32,Lançamentos!$BQ$5:$BQ$44)</f>
        <v>0</v>
      </c>
      <c r="N32" s="55">
        <f>SUMIF(Lançamentos!$BV$5:$BV$44,DRE!$C32,Lançamentos!$BX$5:$BX$44)</f>
        <v>0</v>
      </c>
      <c r="O32" s="55">
        <f>SUMIF(Lançamentos!$CC$5:$CC$44,DRE!$C32,Lançamentos!$CE$5:$CE$44)</f>
        <v>0</v>
      </c>
    </row>
    <row r="33" spans="1:15" s="14" customFormat="1" ht="15.75" customHeight="1">
      <c r="A33" s="9"/>
      <c r="B33" s="68" t="str">
        <f>Contas!C31</f>
        <v>11.1.1.2</v>
      </c>
      <c r="C33" s="56" t="str">
        <f>VLOOKUP(B33,Contas!$C$3:$D$125,2,FALSE)</f>
        <v>PRODUTO 2</v>
      </c>
      <c r="D33" s="57">
        <f>SUMIF(Lançamentos!$D$5:$D$44,DRE!$C33,Lançamentos!$F$5:$F$44)</f>
        <v>0</v>
      </c>
      <c r="E33" s="55">
        <f>SUMIF(Lançamentos!$K$5:$K$44,DRE!$C33,Lançamentos!$M$5:$M$44)</f>
        <v>0</v>
      </c>
      <c r="F33" s="55">
        <f>SUMIF(Lançamentos!$R$5:$R$44,DRE!$C33,Lançamentos!$T$5:$T$44)</f>
        <v>0</v>
      </c>
      <c r="G33" s="55">
        <f>SUMIF(Lançamentos!$Y$5:$Y$44,DRE!$C33,Lançamentos!$AA$5:$AA$44)</f>
        <v>0</v>
      </c>
      <c r="H33" s="55">
        <f>SUMIF(Lançamentos!$AF$5:$AF$44,DRE!$C33,Lançamentos!$AH$5:$AH$44)</f>
        <v>0</v>
      </c>
      <c r="I33" s="55">
        <f>SUMIF(Lançamentos!$AM$5:$AM$44,DRE!$C33,Lançamentos!$AO$5:$AO$44)</f>
        <v>0</v>
      </c>
      <c r="J33" s="55">
        <f>SUMIF(Lançamentos!$AM$5:$AM$44,DRE!$C33,Lançamentos!$AO$5:$AO$44)</f>
        <v>0</v>
      </c>
      <c r="K33" s="55">
        <f>SUMIF(Lançamentos!$BA$5:$BA$44,DRE!$C33,Lançamentos!$BC$5:$BC$44)</f>
        <v>0</v>
      </c>
      <c r="L33" s="55">
        <f ca="1">SUMIF(Lançamentos!$BA$5:$BH$44,DRE!$C33,Lançamentos!$BJ$5:$BJ$44)</f>
        <v>0</v>
      </c>
      <c r="M33" s="55">
        <f>SUMIF(Lançamentos!$BO$5:$BO$44,DRE!$C33,Lançamentos!$BQ$5:$BQ$44)</f>
        <v>0</v>
      </c>
      <c r="N33" s="55">
        <f>SUMIF(Lançamentos!$BV$5:$BV$44,DRE!$C33,Lançamentos!$BX$5:$BX$44)</f>
        <v>0</v>
      </c>
      <c r="O33" s="55">
        <f>SUMIF(Lançamentos!$CC$5:$CC$44,DRE!$C33,Lançamentos!$CE$5:$CE$44)</f>
        <v>0</v>
      </c>
    </row>
    <row r="34" spans="1:15" s="14" customFormat="1" ht="15.75" customHeight="1">
      <c r="A34" s="9"/>
      <c r="B34" s="68" t="str">
        <f>Contas!C32</f>
        <v>11.1.1.3</v>
      </c>
      <c r="C34" s="56" t="str">
        <f>VLOOKUP(B34,Contas!$C$3:$D$125,2,FALSE)</f>
        <v>PRODUTO 3</v>
      </c>
      <c r="D34" s="57">
        <f>SUMIF(Lançamentos!$D$5:$D$44,DRE!$C34,Lançamentos!$F$5:$F$44)</f>
        <v>0</v>
      </c>
      <c r="E34" s="55">
        <f>SUMIF(Lançamentos!$K$5:$K$44,DRE!$C34,Lançamentos!$M$5:$M$44)</f>
        <v>0</v>
      </c>
      <c r="F34" s="55">
        <f>SUMIF(Lançamentos!$R$5:$R$44,DRE!$C34,Lançamentos!$T$5:$T$44)</f>
        <v>0</v>
      </c>
      <c r="G34" s="55">
        <f>SUMIF(Lançamentos!$Y$5:$Y$44,DRE!$C34,Lançamentos!$AA$5:$AA$44)</f>
        <v>0</v>
      </c>
      <c r="H34" s="55">
        <f>SUMIF(Lançamentos!$AF$5:$AF$44,DRE!$C34,Lançamentos!$AH$5:$AH$44)</f>
        <v>0</v>
      </c>
      <c r="I34" s="55">
        <f>SUMIF(Lançamentos!$AM$5:$AM$44,DRE!$C34,Lançamentos!$AO$5:$AO$44)</f>
        <v>0</v>
      </c>
      <c r="J34" s="55">
        <f>SUMIF(Lançamentos!$AM$5:$AM$44,DRE!$C34,Lançamentos!$AO$5:$AO$44)</f>
        <v>0</v>
      </c>
      <c r="K34" s="55">
        <f>SUMIF(Lançamentos!$BA$5:$BA$44,DRE!$C34,Lançamentos!$BC$5:$BC$44)</f>
        <v>0</v>
      </c>
      <c r="L34" s="55">
        <f ca="1">SUMIF(Lançamentos!$BA$5:$BH$44,DRE!$C34,Lançamentos!$BJ$5:$BJ$44)</f>
        <v>0</v>
      </c>
      <c r="M34" s="55">
        <f>SUMIF(Lançamentos!$BO$5:$BO$44,DRE!$C34,Lançamentos!$BQ$5:$BQ$44)</f>
        <v>0</v>
      </c>
      <c r="N34" s="55">
        <f>SUMIF(Lançamentos!$BV$5:$BV$44,DRE!$C34,Lançamentos!$BX$5:$BX$44)</f>
        <v>0</v>
      </c>
      <c r="O34" s="55">
        <f>SUMIF(Lançamentos!$CC$5:$CC$44,DRE!$C34,Lançamentos!$CE$5:$CE$44)</f>
        <v>0</v>
      </c>
    </row>
    <row r="35" spans="1:15" s="14" customFormat="1" ht="15.75" customHeight="1">
      <c r="A35" s="9"/>
      <c r="B35" s="68" t="str">
        <f>Contas!C33</f>
        <v>11.1.1.4</v>
      </c>
      <c r="C35" s="56" t="str">
        <f>VLOOKUP(B35,Contas!$C$3:$D$125,2,FALSE)</f>
        <v>PRODUTO 4</v>
      </c>
      <c r="D35" s="57">
        <f>SUMIF(Lançamentos!$D$5:$D$44,DRE!$C35,Lançamentos!$F$5:$F$44)</f>
        <v>0</v>
      </c>
      <c r="E35" s="55">
        <f>SUMIF(Lançamentos!$K$5:$K$44,DRE!$C35,Lançamentos!$M$5:$M$44)</f>
        <v>0</v>
      </c>
      <c r="F35" s="55">
        <f>SUMIF(Lançamentos!$R$5:$R$44,DRE!$C35,Lançamentos!$T$5:$T$44)</f>
        <v>0</v>
      </c>
      <c r="G35" s="55">
        <f>SUMIF(Lançamentos!$Y$5:$Y$44,DRE!$C35,Lançamentos!$AA$5:$AA$44)</f>
        <v>0</v>
      </c>
      <c r="H35" s="55">
        <f>SUMIF(Lançamentos!$AF$5:$AF$44,DRE!$C35,Lançamentos!$AH$5:$AH$44)</f>
        <v>0</v>
      </c>
      <c r="I35" s="55">
        <f>SUMIF(Lançamentos!$AM$5:$AM$44,DRE!$C35,Lançamentos!$AO$5:$AO$44)</f>
        <v>0</v>
      </c>
      <c r="J35" s="55">
        <f>SUMIF(Lançamentos!$AM$5:$AM$44,DRE!$C35,Lançamentos!$AO$5:$AO$44)</f>
        <v>0</v>
      </c>
      <c r="K35" s="55">
        <f>SUMIF(Lançamentos!$BA$5:$BA$44,DRE!$C35,Lançamentos!$BC$5:$BC$44)</f>
        <v>0</v>
      </c>
      <c r="L35" s="55">
        <f ca="1">SUMIF(Lançamentos!$BA$5:$BH$44,DRE!$C35,Lançamentos!$BJ$5:$BJ$44)</f>
        <v>0</v>
      </c>
      <c r="M35" s="55">
        <f>SUMIF(Lançamentos!$BO$5:$BO$44,DRE!$C35,Lançamentos!$BQ$5:$BQ$44)</f>
        <v>0</v>
      </c>
      <c r="N35" s="55">
        <f>SUMIF(Lançamentos!$BV$5:$BV$44,DRE!$C35,Lançamentos!$BX$5:$BX$44)</f>
        <v>0</v>
      </c>
      <c r="O35" s="55">
        <f>SUMIF(Lançamentos!$CC$5:$CC$44,DRE!$C35,Lançamentos!$CE$5:$CE$44)</f>
        <v>0</v>
      </c>
    </row>
    <row r="36" spans="1:15" s="14" customFormat="1" ht="15.75" customHeight="1">
      <c r="A36" s="9"/>
      <c r="B36" s="68" t="str">
        <f>Contas!C34</f>
        <v>11.1.1.5</v>
      </c>
      <c r="C36" s="56" t="str">
        <f>VLOOKUP(B36,Contas!$C$3:$D$125,2,FALSE)</f>
        <v>PRODUTO 5</v>
      </c>
      <c r="D36" s="57">
        <f>SUMIF(Lançamentos!$D$5:$D$44,DRE!$C36,Lançamentos!$F$5:$F$44)</f>
        <v>0</v>
      </c>
      <c r="E36" s="55">
        <f>SUMIF(Lançamentos!$K$5:$K$44,DRE!$C36,Lançamentos!$M$5:$M$44)</f>
        <v>0</v>
      </c>
      <c r="F36" s="55">
        <f>SUMIF(Lançamentos!$R$5:$R$44,DRE!$C36,Lançamentos!$T$5:$T$44)</f>
        <v>0</v>
      </c>
      <c r="G36" s="55">
        <f>SUMIF(Lançamentos!$Y$5:$Y$44,DRE!$C36,Lançamentos!$AA$5:$AA$44)</f>
        <v>0</v>
      </c>
      <c r="H36" s="55">
        <f>SUMIF(Lançamentos!$AF$5:$AF$44,DRE!$C36,Lançamentos!$AH$5:$AH$44)</f>
        <v>0</v>
      </c>
      <c r="I36" s="55">
        <f>SUMIF(Lançamentos!$AM$5:$AM$44,DRE!$C36,Lançamentos!$AO$5:$AO$44)</f>
        <v>0</v>
      </c>
      <c r="J36" s="55">
        <f>SUMIF(Lançamentos!$AM$5:$AM$44,DRE!$C36,Lançamentos!$AO$5:$AO$44)</f>
        <v>0</v>
      </c>
      <c r="K36" s="55">
        <f>SUMIF(Lançamentos!$BA$5:$BA$44,DRE!$C36,Lançamentos!$BC$5:$BC$44)</f>
        <v>0</v>
      </c>
      <c r="L36" s="55">
        <f ca="1">SUMIF(Lançamentos!$BA$5:$BH$44,DRE!$C36,Lançamentos!$BJ$5:$BJ$44)</f>
        <v>0</v>
      </c>
      <c r="M36" s="55">
        <f>SUMIF(Lançamentos!$BO$5:$BO$44,DRE!$C36,Lançamentos!$BQ$5:$BQ$44)</f>
        <v>0</v>
      </c>
      <c r="N36" s="55">
        <f>SUMIF(Lançamentos!$BV$5:$BV$44,DRE!$C36,Lançamentos!$BX$5:$BX$44)</f>
        <v>0</v>
      </c>
      <c r="O36" s="55">
        <f>SUMIF(Lançamentos!$CC$5:$CC$44,DRE!$C36,Lançamentos!$CE$5:$CE$44)</f>
        <v>0</v>
      </c>
    </row>
    <row r="37" spans="1:15" s="14" customFormat="1" ht="15.75" customHeight="1">
      <c r="A37" s="9"/>
      <c r="B37" s="68" t="str">
        <f>Contas!C35</f>
        <v>11.1.1.6</v>
      </c>
      <c r="C37" s="56" t="str">
        <f>VLOOKUP(B37,Contas!$C$3:$D$125,2,FALSE)</f>
        <v>PRODUTO 6</v>
      </c>
      <c r="D37" s="57">
        <f>SUMIF(Lançamentos!$D$5:$D$44,DRE!$C37,Lançamentos!$F$5:$F$44)</f>
        <v>0</v>
      </c>
      <c r="E37" s="55">
        <f>SUMIF(Lançamentos!$K$5:$K$44,DRE!$C37,Lançamentos!$M$5:$M$44)</f>
        <v>0</v>
      </c>
      <c r="F37" s="55">
        <f>SUMIF(Lançamentos!$R$5:$R$44,DRE!$C37,Lançamentos!$T$5:$T$44)</f>
        <v>0</v>
      </c>
      <c r="G37" s="55">
        <f>SUMIF(Lançamentos!$Y$5:$Y$44,DRE!$C37,Lançamentos!$AA$5:$AA$44)</f>
        <v>0</v>
      </c>
      <c r="H37" s="55">
        <f>SUMIF(Lançamentos!$AF$5:$AF$44,DRE!$C37,Lançamentos!$AH$5:$AH$44)</f>
        <v>0</v>
      </c>
      <c r="I37" s="55">
        <f>SUMIF(Lançamentos!$AM$5:$AM$44,DRE!$C37,Lançamentos!$AO$5:$AO$44)</f>
        <v>0</v>
      </c>
      <c r="J37" s="55">
        <f>SUMIF(Lançamentos!$AM$5:$AM$44,DRE!$C37,Lançamentos!$AO$5:$AO$44)</f>
        <v>0</v>
      </c>
      <c r="K37" s="55">
        <f>SUMIF(Lançamentos!$BA$5:$BA$44,DRE!$C37,Lançamentos!$BC$5:$BC$44)</f>
        <v>0</v>
      </c>
      <c r="L37" s="55">
        <f ca="1">SUMIF(Lançamentos!$BA$5:$BH$44,DRE!$C37,Lançamentos!$BJ$5:$BJ$44)</f>
        <v>0</v>
      </c>
      <c r="M37" s="55">
        <f>SUMIF(Lançamentos!$BO$5:$BO$44,DRE!$C37,Lançamentos!$BQ$5:$BQ$44)</f>
        <v>0</v>
      </c>
      <c r="N37" s="55">
        <f>SUMIF(Lançamentos!$BV$5:$BV$44,DRE!$C37,Lançamentos!$BX$5:$BX$44)</f>
        <v>0</v>
      </c>
      <c r="O37" s="55">
        <f>SUMIF(Lançamentos!$CC$5:$CC$44,DRE!$C37,Lançamentos!$CE$5:$CE$44)</f>
        <v>0</v>
      </c>
    </row>
    <row r="38" spans="1:15" s="14" customFormat="1" ht="15.75" customHeight="1">
      <c r="A38" s="9"/>
      <c r="B38" s="68" t="str">
        <f>Contas!C36</f>
        <v>11.1.1.7</v>
      </c>
      <c r="C38" s="56" t="str">
        <f>VLOOKUP(B38,Contas!$C$3:$D$125,2,FALSE)</f>
        <v>PRODUTO 7</v>
      </c>
      <c r="D38" s="57">
        <f>SUMIF(Lançamentos!$D$5:$D$44,DRE!$C38,Lançamentos!$F$5:$F$44)</f>
        <v>0</v>
      </c>
      <c r="E38" s="55">
        <f>SUMIF(Lançamentos!$K$5:$K$44,DRE!$C38,Lançamentos!$M$5:$M$44)</f>
        <v>0</v>
      </c>
      <c r="F38" s="55">
        <f>SUMIF(Lançamentos!$R$5:$R$44,DRE!$C38,Lançamentos!$T$5:$T$44)</f>
        <v>0</v>
      </c>
      <c r="G38" s="55">
        <f>SUMIF(Lançamentos!$Y$5:$Y$44,DRE!$C38,Lançamentos!$AA$5:$AA$44)</f>
        <v>0</v>
      </c>
      <c r="H38" s="55">
        <f>SUMIF(Lançamentos!$AF$5:$AF$44,DRE!$C38,Lançamentos!$AH$5:$AH$44)</f>
        <v>0</v>
      </c>
      <c r="I38" s="55">
        <f>SUMIF(Lançamentos!$AM$5:$AM$44,DRE!$C38,Lançamentos!$AO$5:$AO$44)</f>
        <v>0</v>
      </c>
      <c r="J38" s="55">
        <f>SUMIF(Lançamentos!$AM$5:$AM$44,DRE!$C38,Lançamentos!$AO$5:$AO$44)</f>
        <v>0</v>
      </c>
      <c r="K38" s="55">
        <f>SUMIF(Lançamentos!$BA$5:$BA$44,DRE!$C38,Lançamentos!$BC$5:$BC$44)</f>
        <v>0</v>
      </c>
      <c r="L38" s="55">
        <f ca="1">SUMIF(Lançamentos!$BA$5:$BH$44,DRE!$C38,Lançamentos!$BJ$5:$BJ$44)</f>
        <v>0</v>
      </c>
      <c r="M38" s="55">
        <f>SUMIF(Lançamentos!$BO$5:$BO$44,DRE!$C38,Lançamentos!$BQ$5:$BQ$44)</f>
        <v>0</v>
      </c>
      <c r="N38" s="55">
        <f>SUMIF(Lançamentos!$BV$5:$BV$44,DRE!$C38,Lançamentos!$BX$5:$BX$44)</f>
        <v>0</v>
      </c>
      <c r="O38" s="55">
        <f>SUMIF(Lançamentos!$CC$5:$CC$44,DRE!$C38,Lançamentos!$CE$5:$CE$44)</f>
        <v>0</v>
      </c>
    </row>
    <row r="39" spans="1:15" s="14" customFormat="1" ht="15.75" customHeight="1">
      <c r="A39" s="9"/>
      <c r="B39" s="68" t="str">
        <f>Contas!C37</f>
        <v>11.1.1.8</v>
      </c>
      <c r="C39" s="56" t="str">
        <f>VLOOKUP(B39,Contas!$C$3:$D$125,2,FALSE)</f>
        <v>PRODUTO 8</v>
      </c>
      <c r="D39" s="57">
        <f>SUMIF(Lançamentos!$D$5:$D$44,DRE!$C39,Lançamentos!$F$5:$F$44)</f>
        <v>0</v>
      </c>
      <c r="E39" s="55">
        <f>SUMIF(Lançamentos!$K$5:$K$44,DRE!$C39,Lançamentos!$M$5:$M$44)</f>
        <v>0</v>
      </c>
      <c r="F39" s="55">
        <f>SUMIF(Lançamentos!$R$5:$R$44,DRE!$C39,Lançamentos!$T$5:$T$44)</f>
        <v>0</v>
      </c>
      <c r="G39" s="55">
        <f>SUMIF(Lançamentos!$Y$5:$Y$44,DRE!$C39,Lançamentos!$AA$5:$AA$44)</f>
        <v>0</v>
      </c>
      <c r="H39" s="55">
        <f>SUMIF(Lançamentos!$AF$5:$AF$44,DRE!$C39,Lançamentos!$AH$5:$AH$44)</f>
        <v>0</v>
      </c>
      <c r="I39" s="55">
        <f>SUMIF(Lançamentos!$AM$5:$AM$44,DRE!$C39,Lançamentos!$AO$5:$AO$44)</f>
        <v>0</v>
      </c>
      <c r="J39" s="55">
        <f>SUMIF(Lançamentos!$AM$5:$AM$44,DRE!$C39,Lançamentos!$AO$5:$AO$44)</f>
        <v>0</v>
      </c>
      <c r="K39" s="55">
        <f>SUMIF(Lançamentos!$BA$5:$BA$44,DRE!$C39,Lançamentos!$BC$5:$BC$44)</f>
        <v>0</v>
      </c>
      <c r="L39" s="55">
        <f ca="1">SUMIF(Lançamentos!$BA$5:$BH$44,DRE!$C39,Lançamentos!$BJ$5:$BJ$44)</f>
        <v>0</v>
      </c>
      <c r="M39" s="55">
        <f>SUMIF(Lançamentos!$BO$5:$BO$44,DRE!$C39,Lançamentos!$BQ$5:$BQ$44)</f>
        <v>0</v>
      </c>
      <c r="N39" s="55">
        <f>SUMIF(Lançamentos!$BV$5:$BV$44,DRE!$C39,Lançamentos!$BX$5:$BX$44)</f>
        <v>0</v>
      </c>
      <c r="O39" s="55">
        <f>SUMIF(Lançamentos!$CC$5:$CC$44,DRE!$C39,Lançamentos!$CE$5:$CE$44)</f>
        <v>0</v>
      </c>
    </row>
    <row r="40" spans="1:15" s="3" customFormat="1" ht="15.75" customHeight="1">
      <c r="B40" s="68" t="str">
        <f>Contas!C38</f>
        <v>11.1.1.9</v>
      </c>
      <c r="C40" s="56" t="str">
        <f>VLOOKUP(B40,Contas!$C$3:$D$125,2,FALSE)</f>
        <v>PRODUTO 9</v>
      </c>
      <c r="D40" s="57">
        <f>SUMIF(Lançamentos!$D$5:$D$44,DRE!$C40,Lançamentos!$F$5:$F$44)</f>
        <v>0</v>
      </c>
      <c r="E40" s="55">
        <f>SUMIF(Lançamentos!$K$5:$K$44,DRE!$C40,Lançamentos!$M$5:$M$44)</f>
        <v>0</v>
      </c>
      <c r="F40" s="55">
        <f>SUMIF(Lançamentos!$R$5:$R$44,DRE!$C40,Lançamentos!$T$5:$T$44)</f>
        <v>0</v>
      </c>
      <c r="G40" s="55">
        <f>SUMIF(Lançamentos!$Y$5:$Y$44,DRE!$C40,Lançamentos!$AA$5:$AA$44)</f>
        <v>0</v>
      </c>
      <c r="H40" s="55">
        <f>SUMIF(Lançamentos!$AF$5:$AF$44,DRE!$C40,Lançamentos!$AH$5:$AH$44)</f>
        <v>0</v>
      </c>
      <c r="I40" s="55">
        <f>SUMIF(Lançamentos!$AM$5:$AM$44,DRE!$C40,Lançamentos!$AO$5:$AO$44)</f>
        <v>0</v>
      </c>
      <c r="J40" s="55">
        <f>SUMIF(Lançamentos!$AM$5:$AM$44,DRE!$C40,Lançamentos!$AO$5:$AO$44)</f>
        <v>0</v>
      </c>
      <c r="K40" s="55">
        <f>SUMIF(Lançamentos!$BA$5:$BA$44,DRE!$C40,Lançamentos!$BC$5:$BC$44)</f>
        <v>0</v>
      </c>
      <c r="L40" s="55">
        <f ca="1">SUMIF(Lançamentos!$BA$5:$BH$44,DRE!$C40,Lançamentos!$BJ$5:$BJ$44)</f>
        <v>0</v>
      </c>
      <c r="M40" s="55">
        <f>SUMIF(Lançamentos!$BO$5:$BO$44,DRE!$C40,Lançamentos!$BQ$5:$BQ$44)</f>
        <v>0</v>
      </c>
      <c r="N40" s="55">
        <f>SUMIF(Lançamentos!$BV$5:$BV$44,DRE!$C40,Lançamentos!$BX$5:$BX$44)</f>
        <v>0</v>
      </c>
      <c r="O40" s="55">
        <f>SUMIF(Lançamentos!$CC$5:$CC$44,DRE!$C40,Lançamentos!$CE$5:$CE$44)</f>
        <v>0</v>
      </c>
    </row>
    <row r="41" spans="1:15" s="4" customFormat="1" ht="15.75" customHeight="1">
      <c r="B41" s="68" t="str">
        <f>Contas!C39</f>
        <v>11.1.1.10</v>
      </c>
      <c r="C41" s="56" t="str">
        <f>VLOOKUP(B41,Contas!$C$3:$D$125,2,FALSE)</f>
        <v>PRODUTO 10</v>
      </c>
      <c r="D41" s="57">
        <f>SUMIF(Lançamentos!$D$5:$D$44,DRE!$C41,Lançamentos!$F$5:$F$44)</f>
        <v>0</v>
      </c>
      <c r="E41" s="55">
        <f>SUMIF(Lançamentos!$K$5:$K$44,DRE!$C41,Lançamentos!$M$5:$M$44)</f>
        <v>0</v>
      </c>
      <c r="F41" s="55">
        <f>SUMIF(Lançamentos!$R$5:$R$44,DRE!$C41,Lançamentos!$T$5:$T$44)</f>
        <v>0</v>
      </c>
      <c r="G41" s="55">
        <f>SUMIF(Lançamentos!$Y$5:$Y$44,DRE!$C41,Lançamentos!$AA$5:$AA$44)</f>
        <v>0</v>
      </c>
      <c r="H41" s="55">
        <f>SUMIF(Lançamentos!$AF$5:$AF$44,DRE!$C41,Lançamentos!$AH$5:$AH$44)</f>
        <v>0</v>
      </c>
      <c r="I41" s="55">
        <f>SUMIF(Lançamentos!$AM$5:$AM$44,DRE!$C41,Lançamentos!$AO$5:$AO$44)</f>
        <v>0</v>
      </c>
      <c r="J41" s="55">
        <f>SUMIF(Lançamentos!$AM$5:$AM$44,DRE!$C41,Lançamentos!$AO$5:$AO$44)</f>
        <v>0</v>
      </c>
      <c r="K41" s="55">
        <f>SUMIF(Lançamentos!$BA$5:$BA$44,DRE!$C41,Lançamentos!$BC$5:$BC$44)</f>
        <v>0</v>
      </c>
      <c r="L41" s="55">
        <f ca="1">SUMIF(Lançamentos!$BA$5:$BH$44,DRE!$C41,Lançamentos!$BJ$5:$BJ$44)</f>
        <v>0</v>
      </c>
      <c r="M41" s="55">
        <f>SUMIF(Lançamentos!$BO$5:$BO$44,DRE!$C41,Lançamentos!$BQ$5:$BQ$44)</f>
        <v>0</v>
      </c>
      <c r="N41" s="55">
        <f>SUMIF(Lançamentos!$BV$5:$BV$44,DRE!$C41,Lançamentos!$BX$5:$BX$44)</f>
        <v>0</v>
      </c>
      <c r="O41" s="55">
        <f>SUMIF(Lançamentos!$CC$5:$CC$44,DRE!$C41,Lançamentos!$CE$5:$CE$44)</f>
        <v>0</v>
      </c>
    </row>
    <row r="42" spans="1:15" s="14" customFormat="1" ht="15.75" customHeight="1">
      <c r="A42" s="9"/>
      <c r="B42" s="68" t="str">
        <f>Contas!C40</f>
        <v>11.1.2</v>
      </c>
      <c r="C42" s="53" t="str">
        <f>VLOOKUP(B42,Contas!$C$3:$D$125,2,FALSE)</f>
        <v>DESPESAS COM VENDAS DE SERVIÇOS</v>
      </c>
      <c r="D42" s="53">
        <f t="shared" ref="D42:O42" si="7">SUM(D43:D52)</f>
        <v>0</v>
      </c>
      <c r="E42" s="53">
        <f t="shared" si="7"/>
        <v>0</v>
      </c>
      <c r="F42" s="53">
        <f t="shared" si="7"/>
        <v>0</v>
      </c>
      <c r="G42" s="53">
        <f t="shared" si="7"/>
        <v>0</v>
      </c>
      <c r="H42" s="53">
        <f t="shared" si="7"/>
        <v>0</v>
      </c>
      <c r="I42" s="53">
        <f t="shared" si="7"/>
        <v>0</v>
      </c>
      <c r="J42" s="53">
        <f t="shared" si="7"/>
        <v>0</v>
      </c>
      <c r="K42" s="53">
        <f t="shared" si="7"/>
        <v>0</v>
      </c>
      <c r="L42" s="53">
        <f t="shared" ca="1" si="7"/>
        <v>0</v>
      </c>
      <c r="M42" s="53">
        <f t="shared" si="7"/>
        <v>0</v>
      </c>
      <c r="N42" s="53">
        <f t="shared" si="7"/>
        <v>0</v>
      </c>
      <c r="O42" s="53">
        <f t="shared" si="7"/>
        <v>0</v>
      </c>
    </row>
    <row r="43" spans="1:15" s="14" customFormat="1" ht="15.75" customHeight="1">
      <c r="A43" s="9"/>
      <c r="B43" s="68" t="str">
        <f>Contas!C41</f>
        <v>11.1.2.1</v>
      </c>
      <c r="C43" s="56" t="str">
        <f>VLOOKUP(B43,Contas!$C$3:$D$125,2,FALSE)</f>
        <v>SERVIÇO 1</v>
      </c>
      <c r="D43" s="57">
        <f>SUMIF(Lançamentos!$D$5:$D$44,DRE!$C43,Lançamentos!$F$5:$F$44)</f>
        <v>0</v>
      </c>
      <c r="E43" s="55">
        <f>SUMIF(Lançamentos!$K$5:$K$44,DRE!$C43,Lançamentos!$M$5:$M$44)</f>
        <v>0</v>
      </c>
      <c r="F43" s="55">
        <f>SUMIF(Lançamentos!$R$5:$R$44,DRE!$C43,Lançamentos!$T$5:$T$44)</f>
        <v>0</v>
      </c>
      <c r="G43" s="55">
        <f>SUMIF(Lançamentos!$Y$5:$Y$44,DRE!$C43,Lançamentos!$AA$5:$AA$44)</f>
        <v>0</v>
      </c>
      <c r="H43" s="55">
        <f>SUMIF(Lançamentos!$AF$5:$AF$44,DRE!$C43,Lançamentos!$AH$5:$AH$44)</f>
        <v>0</v>
      </c>
      <c r="I43" s="55">
        <f>SUMIF(Lançamentos!$AM$5:$AM$44,DRE!$C43,Lançamentos!$AO$5:$AO$44)</f>
        <v>0</v>
      </c>
      <c r="J43" s="55">
        <f>SUMIF(Lançamentos!$AM$5:$AM$44,DRE!$C43,Lançamentos!$AO$5:$AO$44)</f>
        <v>0</v>
      </c>
      <c r="K43" s="55">
        <f>SUMIF(Lançamentos!$BA$5:$BA$44,DRE!$C43,Lançamentos!$BC$5:$BC$44)</f>
        <v>0</v>
      </c>
      <c r="L43" s="55">
        <f ca="1">SUMIF(Lançamentos!$BA$5:$BH$44,DRE!$C43,Lançamentos!$BJ$5:$BJ$44)</f>
        <v>0</v>
      </c>
      <c r="M43" s="55">
        <f>SUMIF(Lançamentos!$BO$5:$BO$44,DRE!$C43,Lançamentos!$BQ$5:$BQ$44)</f>
        <v>0</v>
      </c>
      <c r="N43" s="55">
        <f>SUMIF(Lançamentos!$BV$5:$BV$44,DRE!$C43,Lançamentos!$BX$5:$BX$44)</f>
        <v>0</v>
      </c>
      <c r="O43" s="55">
        <f>SUMIF(Lançamentos!$CC$5:$CC$44,DRE!$C43,Lançamentos!$CE$5:$CE$44)</f>
        <v>0</v>
      </c>
    </row>
    <row r="44" spans="1:15" s="14" customFormat="1" ht="15.75" customHeight="1">
      <c r="A44" s="9"/>
      <c r="B44" s="68" t="str">
        <f>Contas!C42</f>
        <v>11.1.2.2</v>
      </c>
      <c r="C44" s="56" t="str">
        <f>VLOOKUP(B44,Contas!$C$3:$D$125,2,FALSE)</f>
        <v>SERVIÇO 2</v>
      </c>
      <c r="D44" s="57">
        <f>SUMIF(Lançamentos!$D$5:$D$44,DRE!$C44,Lançamentos!$F$5:$F$44)</f>
        <v>0</v>
      </c>
      <c r="E44" s="55">
        <f>SUMIF(Lançamentos!$K$5:$K$44,DRE!$C44,Lançamentos!$M$5:$M$44)</f>
        <v>0</v>
      </c>
      <c r="F44" s="55">
        <f>SUMIF(Lançamentos!$R$5:$R$44,DRE!$C44,Lançamentos!$T$5:$T$44)</f>
        <v>0</v>
      </c>
      <c r="G44" s="55">
        <f>SUMIF(Lançamentos!$Y$5:$Y$44,DRE!$C44,Lançamentos!$AA$5:$AA$44)</f>
        <v>0</v>
      </c>
      <c r="H44" s="55">
        <f>SUMIF(Lançamentos!$AF$5:$AF$44,DRE!$C44,Lançamentos!$AH$5:$AH$44)</f>
        <v>0</v>
      </c>
      <c r="I44" s="55">
        <f>SUMIF(Lançamentos!$AM$5:$AM$44,DRE!$C44,Lançamentos!$AO$5:$AO$44)</f>
        <v>0</v>
      </c>
      <c r="J44" s="55">
        <f>SUMIF(Lançamentos!$AM$5:$AM$44,DRE!$C44,Lançamentos!$AO$5:$AO$44)</f>
        <v>0</v>
      </c>
      <c r="K44" s="55">
        <f>SUMIF(Lançamentos!$BA$5:$BA$44,DRE!$C44,Lançamentos!$BC$5:$BC$44)</f>
        <v>0</v>
      </c>
      <c r="L44" s="55">
        <f ca="1">SUMIF(Lançamentos!$BA$5:$BH$44,DRE!$C44,Lançamentos!$BJ$5:$BJ$44)</f>
        <v>0</v>
      </c>
      <c r="M44" s="55">
        <f>SUMIF(Lançamentos!$BO$5:$BO$44,DRE!$C44,Lançamentos!$BQ$5:$BQ$44)</f>
        <v>0</v>
      </c>
      <c r="N44" s="55">
        <f>SUMIF(Lançamentos!$BV$5:$BV$44,DRE!$C44,Lançamentos!$BX$5:$BX$44)</f>
        <v>0</v>
      </c>
      <c r="O44" s="55">
        <f>SUMIF(Lançamentos!$CC$5:$CC$44,DRE!$C44,Lançamentos!$CE$5:$CE$44)</f>
        <v>0</v>
      </c>
    </row>
    <row r="45" spans="1:15" s="14" customFormat="1" ht="15.75" customHeight="1">
      <c r="A45" s="9"/>
      <c r="B45" s="68" t="str">
        <f>Contas!C43</f>
        <v>11.1.2.3</v>
      </c>
      <c r="C45" s="56" t="str">
        <f>VLOOKUP(B45,Contas!$C$3:$D$125,2,FALSE)</f>
        <v>SERVIÇO 3</v>
      </c>
      <c r="D45" s="57">
        <f>SUMIF(Lançamentos!$D$5:$D$44,DRE!$C45,Lançamentos!$F$5:$F$44)</f>
        <v>0</v>
      </c>
      <c r="E45" s="55">
        <f>SUMIF(Lançamentos!$K$5:$K$44,DRE!$C45,Lançamentos!$M$5:$M$44)</f>
        <v>0</v>
      </c>
      <c r="F45" s="55">
        <f>SUMIF(Lançamentos!$R$5:$R$44,DRE!$C45,Lançamentos!$T$5:$T$44)</f>
        <v>0</v>
      </c>
      <c r="G45" s="55">
        <f>SUMIF(Lançamentos!$Y$5:$Y$44,DRE!$C45,Lançamentos!$AA$5:$AA$44)</f>
        <v>0</v>
      </c>
      <c r="H45" s="55">
        <f>SUMIF(Lançamentos!$AF$5:$AF$44,DRE!$C45,Lançamentos!$AH$5:$AH$44)</f>
        <v>0</v>
      </c>
      <c r="I45" s="55">
        <f>SUMIF(Lançamentos!$AM$5:$AM$44,DRE!$C45,Lançamentos!$AO$5:$AO$44)</f>
        <v>0</v>
      </c>
      <c r="J45" s="55">
        <f>SUMIF(Lançamentos!$AM$5:$AM$44,DRE!$C45,Lançamentos!$AO$5:$AO$44)</f>
        <v>0</v>
      </c>
      <c r="K45" s="55">
        <f>SUMIF(Lançamentos!$BA$5:$BA$44,DRE!$C45,Lançamentos!$BC$5:$BC$44)</f>
        <v>0</v>
      </c>
      <c r="L45" s="55">
        <f ca="1">SUMIF(Lançamentos!$BA$5:$BH$44,DRE!$C45,Lançamentos!$BJ$5:$BJ$44)</f>
        <v>0</v>
      </c>
      <c r="M45" s="55">
        <f>SUMIF(Lançamentos!$BO$5:$BO$44,DRE!$C45,Lançamentos!$BQ$5:$BQ$44)</f>
        <v>0</v>
      </c>
      <c r="N45" s="55">
        <f>SUMIF(Lançamentos!$BV$5:$BV$44,DRE!$C45,Lançamentos!$BX$5:$BX$44)</f>
        <v>0</v>
      </c>
      <c r="O45" s="55">
        <f>SUMIF(Lançamentos!$CC$5:$CC$44,DRE!$C45,Lançamentos!$CE$5:$CE$44)</f>
        <v>0</v>
      </c>
    </row>
    <row r="46" spans="1:15" s="14" customFormat="1" ht="15.75" customHeight="1">
      <c r="A46" s="9"/>
      <c r="B46" s="68" t="str">
        <f>Contas!C44</f>
        <v>11.1.2.4</v>
      </c>
      <c r="C46" s="56" t="str">
        <f>VLOOKUP(B46,Contas!$C$3:$D$125,2,FALSE)</f>
        <v>SERVIÇO 4</v>
      </c>
      <c r="D46" s="57">
        <f>SUMIF(Lançamentos!$D$5:$D$44,DRE!$C46,Lançamentos!$F$5:$F$44)</f>
        <v>0</v>
      </c>
      <c r="E46" s="55">
        <f>SUMIF(Lançamentos!$K$5:$K$44,DRE!$C46,Lançamentos!$M$5:$M$44)</f>
        <v>0</v>
      </c>
      <c r="F46" s="55">
        <f>SUMIF(Lançamentos!$R$5:$R$44,DRE!$C46,Lançamentos!$T$5:$T$44)</f>
        <v>0</v>
      </c>
      <c r="G46" s="55">
        <f>SUMIF(Lançamentos!$Y$5:$Y$44,DRE!$C46,Lançamentos!$AA$5:$AA$44)</f>
        <v>0</v>
      </c>
      <c r="H46" s="55">
        <f>SUMIF(Lançamentos!$AF$5:$AF$44,DRE!$C46,Lançamentos!$AH$5:$AH$44)</f>
        <v>0</v>
      </c>
      <c r="I46" s="55">
        <f>SUMIF(Lançamentos!$AM$5:$AM$44,DRE!$C46,Lançamentos!$AO$5:$AO$44)</f>
        <v>0</v>
      </c>
      <c r="J46" s="55">
        <f>SUMIF(Lançamentos!$AM$5:$AM$44,DRE!$C46,Lançamentos!$AO$5:$AO$44)</f>
        <v>0</v>
      </c>
      <c r="K46" s="55">
        <f>SUMIF(Lançamentos!$BA$5:$BA$44,DRE!$C46,Lançamentos!$BC$5:$BC$44)</f>
        <v>0</v>
      </c>
      <c r="L46" s="55">
        <f ca="1">SUMIF(Lançamentos!$BA$5:$BH$44,DRE!$C46,Lançamentos!$BJ$5:$BJ$44)</f>
        <v>0</v>
      </c>
      <c r="M46" s="55">
        <f>SUMIF(Lançamentos!$BO$5:$BO$44,DRE!$C46,Lançamentos!$BQ$5:$BQ$44)</f>
        <v>0</v>
      </c>
      <c r="N46" s="55">
        <f>SUMIF(Lançamentos!$BV$5:$BV$44,DRE!$C46,Lançamentos!$BX$5:$BX$44)</f>
        <v>0</v>
      </c>
      <c r="O46" s="55">
        <f>SUMIF(Lançamentos!$CC$5:$CC$44,DRE!$C46,Lançamentos!$CE$5:$CE$44)</f>
        <v>0</v>
      </c>
    </row>
    <row r="47" spans="1:15" s="14" customFormat="1" ht="15.75" customHeight="1">
      <c r="A47" s="9"/>
      <c r="B47" s="68" t="str">
        <f>Contas!C45</f>
        <v>11.1.2.5</v>
      </c>
      <c r="C47" s="56" t="str">
        <f>VLOOKUP(B47,Contas!$C$3:$D$125,2,FALSE)</f>
        <v>SERVIÇO 5</v>
      </c>
      <c r="D47" s="57">
        <f>SUMIF(Lançamentos!$D$5:$D$44,DRE!$C47,Lançamentos!$F$5:$F$44)</f>
        <v>0</v>
      </c>
      <c r="E47" s="55">
        <f>SUMIF(Lançamentos!$K$5:$K$44,DRE!$C47,Lançamentos!$M$5:$M$44)</f>
        <v>0</v>
      </c>
      <c r="F47" s="55">
        <f>SUMIF(Lançamentos!$R$5:$R$44,DRE!$C47,Lançamentos!$T$5:$T$44)</f>
        <v>0</v>
      </c>
      <c r="G47" s="55">
        <f>SUMIF(Lançamentos!$Y$5:$Y$44,DRE!$C47,Lançamentos!$AA$5:$AA$44)</f>
        <v>0</v>
      </c>
      <c r="H47" s="55">
        <f>SUMIF(Lançamentos!$AF$5:$AF$44,DRE!$C47,Lançamentos!$AH$5:$AH$44)</f>
        <v>0</v>
      </c>
      <c r="I47" s="55">
        <f>SUMIF(Lançamentos!$AM$5:$AM$44,DRE!$C47,Lançamentos!$AO$5:$AO$44)</f>
        <v>0</v>
      </c>
      <c r="J47" s="55">
        <f>SUMIF(Lançamentos!$AM$5:$AM$44,DRE!$C47,Lançamentos!$AO$5:$AO$44)</f>
        <v>0</v>
      </c>
      <c r="K47" s="55">
        <f>SUMIF(Lançamentos!$BA$5:$BA$44,DRE!$C47,Lançamentos!$BC$5:$BC$44)</f>
        <v>0</v>
      </c>
      <c r="L47" s="55">
        <f ca="1">SUMIF(Lançamentos!$BA$5:$BH$44,DRE!$C47,Lançamentos!$BJ$5:$BJ$44)</f>
        <v>0</v>
      </c>
      <c r="M47" s="55">
        <f>SUMIF(Lançamentos!$BO$5:$BO$44,DRE!$C47,Lançamentos!$BQ$5:$BQ$44)</f>
        <v>0</v>
      </c>
      <c r="N47" s="55">
        <f>SUMIF(Lançamentos!$BV$5:$BV$44,DRE!$C47,Lançamentos!$BX$5:$BX$44)</f>
        <v>0</v>
      </c>
      <c r="O47" s="55">
        <f>SUMIF(Lançamentos!$CC$5:$CC$44,DRE!$C47,Lançamentos!$CE$5:$CE$44)</f>
        <v>0</v>
      </c>
    </row>
    <row r="48" spans="1:15" s="14" customFormat="1" ht="15.75" customHeight="1">
      <c r="A48" s="9"/>
      <c r="B48" s="68" t="str">
        <f>Contas!C46</f>
        <v>11.1.2.6</v>
      </c>
      <c r="C48" s="56" t="str">
        <f>VLOOKUP(B48,Contas!$C$3:$D$125,2,FALSE)</f>
        <v>SERVIÇO 6</v>
      </c>
      <c r="D48" s="57">
        <f>SUMIF(Lançamentos!$D$5:$D$44,DRE!$C48,Lançamentos!$F$5:$F$44)</f>
        <v>0</v>
      </c>
      <c r="E48" s="55">
        <f>SUMIF(Lançamentos!$K$5:$K$44,DRE!$C48,Lançamentos!$M$5:$M$44)</f>
        <v>0</v>
      </c>
      <c r="F48" s="55">
        <f>SUMIF(Lançamentos!$R$5:$R$44,DRE!$C48,Lançamentos!$T$5:$T$44)</f>
        <v>0</v>
      </c>
      <c r="G48" s="55">
        <f>SUMIF(Lançamentos!$Y$5:$Y$44,DRE!$C48,Lançamentos!$AA$5:$AA$44)</f>
        <v>0</v>
      </c>
      <c r="H48" s="55">
        <f>SUMIF(Lançamentos!$AF$5:$AF$44,DRE!$C48,Lançamentos!$AH$5:$AH$44)</f>
        <v>0</v>
      </c>
      <c r="I48" s="55">
        <f>SUMIF(Lançamentos!$AM$5:$AM$44,DRE!$C48,Lançamentos!$AO$5:$AO$44)</f>
        <v>0</v>
      </c>
      <c r="J48" s="55">
        <f>SUMIF(Lançamentos!$AM$5:$AM$44,DRE!$C48,Lançamentos!$AO$5:$AO$44)</f>
        <v>0</v>
      </c>
      <c r="K48" s="55">
        <f>SUMIF(Lançamentos!$BA$5:$BA$44,DRE!$C48,Lançamentos!$BC$5:$BC$44)</f>
        <v>0</v>
      </c>
      <c r="L48" s="55">
        <f ca="1">SUMIF(Lançamentos!$BA$5:$BH$44,DRE!$C48,Lançamentos!$BJ$5:$BJ$44)</f>
        <v>0</v>
      </c>
      <c r="M48" s="55">
        <f>SUMIF(Lançamentos!$BO$5:$BO$44,DRE!$C48,Lançamentos!$BQ$5:$BQ$44)</f>
        <v>0</v>
      </c>
      <c r="N48" s="55">
        <f>SUMIF(Lançamentos!$BV$5:$BV$44,DRE!$C48,Lançamentos!$BX$5:$BX$44)</f>
        <v>0</v>
      </c>
      <c r="O48" s="55">
        <f>SUMIF(Lançamentos!$CC$5:$CC$44,DRE!$C48,Lançamentos!$CE$5:$CE$44)</f>
        <v>0</v>
      </c>
    </row>
    <row r="49" spans="1:15" s="14" customFormat="1" ht="15.75" customHeight="1">
      <c r="A49" s="9"/>
      <c r="B49" s="68" t="str">
        <f>Contas!C47</f>
        <v>11.1.2.7</v>
      </c>
      <c r="C49" s="56" t="str">
        <f>VLOOKUP(B49,Contas!$C$3:$D$125,2,FALSE)</f>
        <v>SERVIÇO 7</v>
      </c>
      <c r="D49" s="57">
        <f>SUMIF(Lançamentos!$D$5:$D$44,DRE!$C49,Lançamentos!$F$5:$F$44)</f>
        <v>0</v>
      </c>
      <c r="E49" s="55">
        <f>SUMIF(Lançamentos!$K$5:$K$44,DRE!$C49,Lançamentos!$M$5:$M$44)</f>
        <v>0</v>
      </c>
      <c r="F49" s="55">
        <f>SUMIF(Lançamentos!$R$5:$R$44,DRE!$C49,Lançamentos!$T$5:$T$44)</f>
        <v>0</v>
      </c>
      <c r="G49" s="55">
        <f>SUMIF(Lançamentos!$Y$5:$Y$44,DRE!$C49,Lançamentos!$AA$5:$AA$44)</f>
        <v>0</v>
      </c>
      <c r="H49" s="55">
        <f>SUMIF(Lançamentos!$AF$5:$AF$44,DRE!$C49,Lançamentos!$AH$5:$AH$44)</f>
        <v>0</v>
      </c>
      <c r="I49" s="55">
        <f>SUMIF(Lançamentos!$AM$5:$AM$44,DRE!$C49,Lançamentos!$AO$5:$AO$44)</f>
        <v>0</v>
      </c>
      <c r="J49" s="55">
        <f>SUMIF(Lançamentos!$AM$5:$AM$44,DRE!$C49,Lançamentos!$AO$5:$AO$44)</f>
        <v>0</v>
      </c>
      <c r="K49" s="55">
        <f>SUMIF(Lançamentos!$BA$5:$BA$44,DRE!$C49,Lançamentos!$BC$5:$BC$44)</f>
        <v>0</v>
      </c>
      <c r="L49" s="55">
        <f ca="1">SUMIF(Lançamentos!$BA$5:$BH$44,DRE!$C49,Lançamentos!$BJ$5:$BJ$44)</f>
        <v>0</v>
      </c>
      <c r="M49" s="55">
        <f>SUMIF(Lançamentos!$BO$5:$BO$44,DRE!$C49,Lançamentos!$BQ$5:$BQ$44)</f>
        <v>0</v>
      </c>
      <c r="N49" s="55">
        <f>SUMIF(Lançamentos!$BV$5:$BV$44,DRE!$C49,Lançamentos!$BX$5:$BX$44)</f>
        <v>0</v>
      </c>
      <c r="O49" s="55">
        <f>SUMIF(Lançamentos!$CC$5:$CC$44,DRE!$C49,Lançamentos!$CE$5:$CE$44)</f>
        <v>0</v>
      </c>
    </row>
    <row r="50" spans="1:15" s="14" customFormat="1" ht="15.75" customHeight="1">
      <c r="A50" s="9"/>
      <c r="B50" s="68" t="str">
        <f>Contas!C48</f>
        <v>11.1.2.8</v>
      </c>
      <c r="C50" s="56" t="str">
        <f>VLOOKUP(B50,Contas!$C$3:$D$125,2,FALSE)</f>
        <v>SERVIÇO 8</v>
      </c>
      <c r="D50" s="57">
        <f>SUMIF(Lançamentos!$D$5:$D$44,DRE!$C50,Lançamentos!$F$5:$F$44)</f>
        <v>0</v>
      </c>
      <c r="E50" s="55">
        <f>SUMIF(Lançamentos!$K$5:$K$44,DRE!$C50,Lançamentos!$M$5:$M$44)</f>
        <v>0</v>
      </c>
      <c r="F50" s="55">
        <f>SUMIF(Lançamentos!$R$5:$R$44,DRE!$C50,Lançamentos!$T$5:$T$44)</f>
        <v>0</v>
      </c>
      <c r="G50" s="55">
        <f>SUMIF(Lançamentos!$Y$5:$Y$44,DRE!$C50,Lançamentos!$AA$5:$AA$44)</f>
        <v>0</v>
      </c>
      <c r="H50" s="55">
        <f>SUMIF(Lançamentos!$AF$5:$AF$44,DRE!$C50,Lançamentos!$AH$5:$AH$44)</f>
        <v>0</v>
      </c>
      <c r="I50" s="55">
        <f>SUMIF(Lançamentos!$AM$5:$AM$44,DRE!$C50,Lançamentos!$AO$5:$AO$44)</f>
        <v>0</v>
      </c>
      <c r="J50" s="55">
        <f>SUMIF(Lançamentos!$AM$5:$AM$44,DRE!$C50,Lançamentos!$AO$5:$AO$44)</f>
        <v>0</v>
      </c>
      <c r="K50" s="55">
        <f>SUMIF(Lançamentos!$BA$5:$BA$44,DRE!$C50,Lançamentos!$BC$5:$BC$44)</f>
        <v>0</v>
      </c>
      <c r="L50" s="55">
        <f ca="1">SUMIF(Lançamentos!$BA$5:$BH$44,DRE!$C50,Lançamentos!$BJ$5:$BJ$44)</f>
        <v>0</v>
      </c>
      <c r="M50" s="55">
        <f>SUMIF(Lançamentos!$BO$5:$BO$44,DRE!$C50,Lançamentos!$BQ$5:$BQ$44)</f>
        <v>0</v>
      </c>
      <c r="N50" s="55">
        <f>SUMIF(Lançamentos!$BV$5:$BV$44,DRE!$C50,Lançamentos!$BX$5:$BX$44)</f>
        <v>0</v>
      </c>
      <c r="O50" s="55">
        <f>SUMIF(Lançamentos!$CC$5:$CC$44,DRE!$C50,Lançamentos!$CE$5:$CE$44)</f>
        <v>0</v>
      </c>
    </row>
    <row r="51" spans="1:15" s="14" customFormat="1" ht="15.75" customHeight="1">
      <c r="A51" s="9"/>
      <c r="B51" s="68" t="str">
        <f>Contas!C49</f>
        <v>11.1.2.9</v>
      </c>
      <c r="C51" s="56" t="str">
        <f>VLOOKUP(B51,Contas!$C$3:$D$125,2,FALSE)</f>
        <v>SERVIÇO 9</v>
      </c>
      <c r="D51" s="57">
        <f>SUMIF(Lançamentos!$D$5:$D$44,DRE!$C51,Lançamentos!$F$5:$F$44)</f>
        <v>0</v>
      </c>
      <c r="E51" s="55">
        <f>SUMIF(Lançamentos!$K$5:$K$44,DRE!$C51,Lançamentos!$M$5:$M$44)</f>
        <v>0</v>
      </c>
      <c r="F51" s="55">
        <f>SUMIF(Lançamentos!$R$5:$R$44,DRE!$C51,Lançamentos!$T$5:$T$44)</f>
        <v>0</v>
      </c>
      <c r="G51" s="55">
        <f>SUMIF(Lançamentos!$Y$5:$Y$44,DRE!$C51,Lançamentos!$AA$5:$AA$44)</f>
        <v>0</v>
      </c>
      <c r="H51" s="55">
        <f>SUMIF(Lançamentos!$AF$5:$AF$44,DRE!$C51,Lançamentos!$AH$5:$AH$44)</f>
        <v>0</v>
      </c>
      <c r="I51" s="55">
        <f>SUMIF(Lançamentos!$AM$5:$AM$44,DRE!$C51,Lançamentos!$AO$5:$AO$44)</f>
        <v>0</v>
      </c>
      <c r="J51" s="55">
        <f>SUMIF(Lançamentos!$AM$5:$AM$44,DRE!$C51,Lançamentos!$AO$5:$AO$44)</f>
        <v>0</v>
      </c>
      <c r="K51" s="55">
        <f>SUMIF(Lançamentos!$BA$5:$BA$44,DRE!$C51,Lançamentos!$BC$5:$BC$44)</f>
        <v>0</v>
      </c>
      <c r="L51" s="55">
        <f ca="1">SUMIF(Lançamentos!$BA$5:$BH$44,DRE!$C51,Lançamentos!$BJ$5:$BJ$44)</f>
        <v>0</v>
      </c>
      <c r="M51" s="55">
        <f>SUMIF(Lançamentos!$BO$5:$BO$44,DRE!$C51,Lançamentos!$BQ$5:$BQ$44)</f>
        <v>0</v>
      </c>
      <c r="N51" s="55">
        <f>SUMIF(Lançamentos!$BV$5:$BV$44,DRE!$C51,Lançamentos!$BX$5:$BX$44)</f>
        <v>0</v>
      </c>
      <c r="O51" s="55">
        <f>SUMIF(Lançamentos!$CC$5:$CC$44,DRE!$C51,Lançamentos!$CE$5:$CE$44)</f>
        <v>0</v>
      </c>
    </row>
    <row r="52" spans="1:15" s="14" customFormat="1" ht="15.75" customHeight="1">
      <c r="A52" s="9"/>
      <c r="B52" s="68" t="str">
        <f>Contas!C50</f>
        <v>11.1.2.10</v>
      </c>
      <c r="C52" s="56" t="str">
        <f>VLOOKUP(B52,Contas!$C$3:$D$125,2,FALSE)</f>
        <v>SERVIÇO 10</v>
      </c>
      <c r="D52" s="57">
        <f>SUMIF(Lançamentos!$D$5:$D$44,DRE!$C52,Lançamentos!$F$5:$F$44)</f>
        <v>0</v>
      </c>
      <c r="E52" s="55">
        <f>SUMIF(Lançamentos!$K$5:$K$44,DRE!$C52,Lançamentos!$M$5:$M$44)</f>
        <v>0</v>
      </c>
      <c r="F52" s="55">
        <f>SUMIF(Lançamentos!$R$5:$R$44,DRE!$C52,Lançamentos!$T$5:$T$44)</f>
        <v>0</v>
      </c>
      <c r="G52" s="55">
        <f>SUMIF(Lançamentos!$Y$5:$Y$44,DRE!$C52,Lançamentos!$AA$5:$AA$44)</f>
        <v>0</v>
      </c>
      <c r="H52" s="55">
        <f>SUMIF(Lançamentos!$AF$5:$AF$44,DRE!$C52,Lançamentos!$AH$5:$AH$44)</f>
        <v>0</v>
      </c>
      <c r="I52" s="55">
        <f>SUMIF(Lançamentos!$AM$5:$AM$44,DRE!$C52,Lançamentos!$AO$5:$AO$44)</f>
        <v>0</v>
      </c>
      <c r="J52" s="55">
        <f>SUMIF(Lançamentos!$AM$5:$AM$44,DRE!$C52,Lançamentos!$AO$5:$AO$44)</f>
        <v>0</v>
      </c>
      <c r="K52" s="55">
        <f>SUMIF(Lançamentos!$BA$5:$BA$44,DRE!$C52,Lançamentos!$BC$5:$BC$44)</f>
        <v>0</v>
      </c>
      <c r="L52" s="55">
        <f ca="1">SUMIF(Lançamentos!$BA$5:$BH$44,DRE!$C52,Lançamentos!$BJ$5:$BJ$44)</f>
        <v>0</v>
      </c>
      <c r="M52" s="55">
        <f>SUMIF(Lançamentos!$BO$5:$BO$44,DRE!$C52,Lançamentos!$BQ$5:$BQ$44)</f>
        <v>0</v>
      </c>
      <c r="N52" s="55">
        <f>SUMIF(Lançamentos!$BV$5:$BV$44,DRE!$C52,Lançamentos!$BX$5:$BX$44)</f>
        <v>0</v>
      </c>
      <c r="O52" s="55">
        <f>SUMIF(Lançamentos!$CC$5:$CC$44,DRE!$C52,Lançamentos!$CE$5:$CE$44)</f>
        <v>0</v>
      </c>
    </row>
    <row r="53" spans="1:15" s="16" customFormat="1" ht="15.75" customHeight="1">
      <c r="B53" s="74">
        <f>Contas!C51</f>
        <v>12</v>
      </c>
      <c r="C53" s="75" t="str">
        <f>VLOOKUP(B53,Contas!$C$3:$D$125,2,FALSE)</f>
        <v>MARGEM TOTAL DE CONTRIBUIÇÃO</v>
      </c>
      <c r="D53" s="75">
        <f t="shared" ref="D53:O53" si="8">D5-D29</f>
        <v>41000</v>
      </c>
      <c r="E53" s="75">
        <f t="shared" si="8"/>
        <v>41000</v>
      </c>
      <c r="F53" s="75">
        <f t="shared" si="8"/>
        <v>0</v>
      </c>
      <c r="G53" s="75">
        <f t="shared" si="8"/>
        <v>0</v>
      </c>
      <c r="H53" s="75">
        <f t="shared" si="8"/>
        <v>0</v>
      </c>
      <c r="I53" s="75">
        <f t="shared" si="8"/>
        <v>0</v>
      </c>
      <c r="J53" s="75">
        <f t="shared" si="8"/>
        <v>0</v>
      </c>
      <c r="K53" s="75">
        <f t="shared" si="8"/>
        <v>0</v>
      </c>
      <c r="L53" s="75">
        <f t="shared" ca="1" si="8"/>
        <v>0</v>
      </c>
      <c r="M53" s="75">
        <f t="shared" si="8"/>
        <v>0</v>
      </c>
      <c r="N53" s="75">
        <f t="shared" si="8"/>
        <v>0</v>
      </c>
      <c r="O53" s="75">
        <f t="shared" si="8"/>
        <v>0</v>
      </c>
    </row>
    <row r="54" spans="1:15" s="14" customFormat="1" ht="15.75" customHeight="1">
      <c r="A54" s="9"/>
      <c r="B54" s="76" t="str">
        <f>Contas!C52</f>
        <v>12.1</v>
      </c>
      <c r="C54" s="77" t="str">
        <f>VLOOKUP(B54,Contas!$C$3:$D$125,2,FALSE)</f>
        <v>MARGEM DE CONTRIBUIÇÃO COM VENDAS</v>
      </c>
      <c r="D54" s="77">
        <f t="shared" ref="D54:O54" si="9">D7-D31</f>
        <v>26000</v>
      </c>
      <c r="E54" s="77">
        <f t="shared" si="9"/>
        <v>26000</v>
      </c>
      <c r="F54" s="77">
        <f t="shared" si="9"/>
        <v>0</v>
      </c>
      <c r="G54" s="77">
        <f t="shared" si="9"/>
        <v>0</v>
      </c>
      <c r="H54" s="77">
        <f t="shared" si="9"/>
        <v>0</v>
      </c>
      <c r="I54" s="77">
        <f t="shared" si="9"/>
        <v>0</v>
      </c>
      <c r="J54" s="77">
        <f t="shared" si="9"/>
        <v>0</v>
      </c>
      <c r="K54" s="77">
        <f t="shared" si="9"/>
        <v>0</v>
      </c>
      <c r="L54" s="77">
        <f t="shared" ca="1" si="9"/>
        <v>0</v>
      </c>
      <c r="M54" s="77">
        <f t="shared" si="9"/>
        <v>0</v>
      </c>
      <c r="N54" s="77">
        <f t="shared" si="9"/>
        <v>0</v>
      </c>
      <c r="O54" s="77">
        <f t="shared" si="9"/>
        <v>0</v>
      </c>
    </row>
    <row r="55" spans="1:15" s="14" customFormat="1" ht="15.75" customHeight="1">
      <c r="A55" s="9"/>
      <c r="B55" s="76" t="str">
        <f>Contas!C53</f>
        <v>12.2</v>
      </c>
      <c r="C55" s="77" t="str">
        <f>VLOOKUP(B55,Contas!$C$3:$D$125,2,FALSE)</f>
        <v>MARGEM DE CONTRIBUIÇÃO COM PRODUTOS</v>
      </c>
      <c r="D55" s="77">
        <f t="shared" ref="D55:O55" si="10">D18-D42</f>
        <v>15000</v>
      </c>
      <c r="E55" s="77">
        <f t="shared" si="10"/>
        <v>15000</v>
      </c>
      <c r="F55" s="77">
        <f t="shared" si="10"/>
        <v>0</v>
      </c>
      <c r="G55" s="77">
        <f t="shared" si="10"/>
        <v>0</v>
      </c>
      <c r="H55" s="77">
        <f t="shared" si="10"/>
        <v>0</v>
      </c>
      <c r="I55" s="77">
        <f t="shared" si="10"/>
        <v>0</v>
      </c>
      <c r="J55" s="77">
        <f t="shared" si="10"/>
        <v>0</v>
      </c>
      <c r="K55" s="77">
        <f t="shared" si="10"/>
        <v>0</v>
      </c>
      <c r="L55" s="77">
        <f t="shared" ca="1" si="10"/>
        <v>0</v>
      </c>
      <c r="M55" s="77">
        <f t="shared" si="10"/>
        <v>0</v>
      </c>
      <c r="N55" s="77">
        <f t="shared" si="10"/>
        <v>0</v>
      </c>
      <c r="O55" s="77">
        <f t="shared" si="10"/>
        <v>0</v>
      </c>
    </row>
    <row r="56" spans="1:15" s="16" customFormat="1" ht="15.75" customHeight="1">
      <c r="B56" s="74">
        <f>Contas!C54</f>
        <v>13</v>
      </c>
      <c r="C56" s="75" t="str">
        <f>VLOOKUP(B56,Contas!$C$3:$D$125,2,FALSE)</f>
        <v>DESPESAS FIXAS</v>
      </c>
      <c r="D56" s="75">
        <f t="shared" ref="D56:O56" si="11">D57</f>
        <v>0</v>
      </c>
      <c r="E56" s="75">
        <f t="shared" si="11"/>
        <v>0</v>
      </c>
      <c r="F56" s="75">
        <f t="shared" si="11"/>
        <v>0</v>
      </c>
      <c r="G56" s="75">
        <f t="shared" si="11"/>
        <v>0</v>
      </c>
      <c r="H56" s="75">
        <f t="shared" si="11"/>
        <v>0</v>
      </c>
      <c r="I56" s="75">
        <f t="shared" si="11"/>
        <v>0</v>
      </c>
      <c r="J56" s="75">
        <f t="shared" si="11"/>
        <v>0</v>
      </c>
      <c r="K56" s="75">
        <f t="shared" si="11"/>
        <v>0</v>
      </c>
      <c r="L56" s="75">
        <f t="shared" ca="1" si="11"/>
        <v>0</v>
      </c>
      <c r="M56" s="75">
        <f t="shared" si="11"/>
        <v>0</v>
      </c>
      <c r="N56" s="75">
        <f t="shared" si="11"/>
        <v>0</v>
      </c>
      <c r="O56" s="75">
        <f t="shared" si="11"/>
        <v>0</v>
      </c>
    </row>
    <row r="57" spans="1:15" s="14" customFormat="1" ht="15.75" customHeight="1">
      <c r="A57" s="9"/>
      <c r="B57" s="76" t="str">
        <f>Contas!C55</f>
        <v>13.1</v>
      </c>
      <c r="C57" s="77" t="str">
        <f>VLOOKUP(B57,Contas!$C$3:$D$125,2,FALSE)</f>
        <v>DESPESAS INDIRETAS</v>
      </c>
      <c r="D57" s="77">
        <f t="shared" ref="D57:O57" si="12">D58+D69+D80</f>
        <v>0</v>
      </c>
      <c r="E57" s="77">
        <f t="shared" si="12"/>
        <v>0</v>
      </c>
      <c r="F57" s="77">
        <f t="shared" si="12"/>
        <v>0</v>
      </c>
      <c r="G57" s="77">
        <f t="shared" si="12"/>
        <v>0</v>
      </c>
      <c r="H57" s="77">
        <f t="shared" si="12"/>
        <v>0</v>
      </c>
      <c r="I57" s="77">
        <f t="shared" si="12"/>
        <v>0</v>
      </c>
      <c r="J57" s="77">
        <f t="shared" si="12"/>
        <v>0</v>
      </c>
      <c r="K57" s="77">
        <f t="shared" si="12"/>
        <v>0</v>
      </c>
      <c r="L57" s="77">
        <f t="shared" ca="1" si="12"/>
        <v>0</v>
      </c>
      <c r="M57" s="77">
        <f t="shared" si="12"/>
        <v>0</v>
      </c>
      <c r="N57" s="77">
        <f t="shared" si="12"/>
        <v>0</v>
      </c>
      <c r="O57" s="77">
        <f t="shared" si="12"/>
        <v>0</v>
      </c>
    </row>
    <row r="58" spans="1:15" s="14" customFormat="1" ht="15.75" customHeight="1">
      <c r="A58" s="9"/>
      <c r="B58" s="68" t="str">
        <f>Contas!C56</f>
        <v>13.1.1</v>
      </c>
      <c r="C58" s="53" t="str">
        <f>VLOOKUP(B58,Contas!$C$3:$D$125,2,FALSE)</f>
        <v>DESPESAS COM PESSOAL</v>
      </c>
      <c r="D58" s="53">
        <f t="shared" ref="D58:O58" si="13">SUM(D59:D68)</f>
        <v>0</v>
      </c>
      <c r="E58" s="53">
        <f t="shared" si="13"/>
        <v>0</v>
      </c>
      <c r="F58" s="53">
        <f t="shared" si="13"/>
        <v>0</v>
      </c>
      <c r="G58" s="53">
        <f t="shared" si="13"/>
        <v>0</v>
      </c>
      <c r="H58" s="53">
        <f t="shared" si="13"/>
        <v>0</v>
      </c>
      <c r="I58" s="53">
        <f t="shared" si="13"/>
        <v>0</v>
      </c>
      <c r="J58" s="53">
        <f t="shared" si="13"/>
        <v>0</v>
      </c>
      <c r="K58" s="53">
        <f t="shared" si="13"/>
        <v>0</v>
      </c>
      <c r="L58" s="53">
        <f t="shared" ca="1" si="13"/>
        <v>0</v>
      </c>
      <c r="M58" s="53">
        <f t="shared" si="13"/>
        <v>0</v>
      </c>
      <c r="N58" s="53">
        <f t="shared" si="13"/>
        <v>0</v>
      </c>
      <c r="O58" s="53">
        <f t="shared" si="13"/>
        <v>0</v>
      </c>
    </row>
    <row r="59" spans="1:15" s="14" customFormat="1" ht="15.75" customHeight="1">
      <c r="A59" s="9"/>
      <c r="B59" s="68" t="str">
        <f>Contas!C57</f>
        <v>13.1.1.1</v>
      </c>
      <c r="C59" s="56">
        <f>VLOOKUP(B59,Contas!$C$3:$D$125,2,FALSE)</f>
        <v>0</v>
      </c>
      <c r="D59" s="57">
        <f>SUMIF(Lançamentos!$D$5:$D$44,DRE!$C59,Lançamentos!$F$5:$F$44)</f>
        <v>0</v>
      </c>
      <c r="E59" s="55">
        <f>SUMIF(Lançamentos!$K$5:$K$44,DRE!$C59,Lançamentos!$M$5:$M$44)</f>
        <v>0</v>
      </c>
      <c r="F59" s="55">
        <f>SUMIF(Lançamentos!$R$5:$R$44,DRE!$C59,Lançamentos!$T$5:$T$44)</f>
        <v>0</v>
      </c>
      <c r="G59" s="55">
        <f>SUMIF(Lançamentos!$Y$5:$Y$44,DRE!$C59,Lançamentos!$AA$5:$AA$44)</f>
        <v>0</v>
      </c>
      <c r="H59" s="55">
        <f>SUMIF(Lançamentos!$AF$5:$AF$44,DRE!$C59,Lançamentos!$AH$5:$AH$44)</f>
        <v>0</v>
      </c>
      <c r="I59" s="55">
        <f>SUMIF(Lançamentos!$AM$5:$AM$44,DRE!$C59,Lançamentos!$AO$5:$AO$44)</f>
        <v>0</v>
      </c>
      <c r="J59" s="55">
        <f>SUMIF(Lançamentos!$AM$5:$AM$44,DRE!$C59,Lançamentos!$AO$5:$AO$44)</f>
        <v>0</v>
      </c>
      <c r="K59" s="55">
        <f>SUMIF(Lançamentos!$BA$5:$BA$44,DRE!$C59,Lançamentos!$BC$5:$BC$44)</f>
        <v>0</v>
      </c>
      <c r="L59" s="55">
        <f ca="1">SUMIF(Lançamentos!$BA$5:$BH$44,DRE!$C59,Lançamentos!$BJ$5:$BJ$44)</f>
        <v>0</v>
      </c>
      <c r="M59" s="55">
        <f>SUMIF(Lançamentos!$BO$5:$BO$44,DRE!$C59,Lançamentos!$BQ$5:$BQ$44)</f>
        <v>0</v>
      </c>
      <c r="N59" s="55">
        <f>SUMIF(Lançamentos!$BV$5:$BV$44,DRE!$C59,Lançamentos!$BX$5:$BX$44)</f>
        <v>0</v>
      </c>
      <c r="O59" s="55">
        <f>SUMIF(Lançamentos!$CC$5:$CC$44,DRE!$C59,Lançamentos!$CE$5:$CE$44)</f>
        <v>0</v>
      </c>
    </row>
    <row r="60" spans="1:15" s="14" customFormat="1" ht="15.75" customHeight="1">
      <c r="A60" s="9"/>
      <c r="B60" s="68" t="str">
        <f>Contas!C58</f>
        <v>13.1.1.2</v>
      </c>
      <c r="C60" s="56">
        <f>VLOOKUP(B60,Contas!$C$3:$D$125,2,FALSE)</f>
        <v>0</v>
      </c>
      <c r="D60" s="57">
        <f>SUMIF(Lançamentos!$D$5:$D$44,DRE!$C60,Lançamentos!$F$5:$F$44)</f>
        <v>0</v>
      </c>
      <c r="E60" s="55">
        <f>SUMIF(Lançamentos!$K$5:$K$44,DRE!$C60,Lançamentos!$M$5:$M$44)</f>
        <v>0</v>
      </c>
      <c r="F60" s="55">
        <f>SUMIF(Lançamentos!$R$5:$R$44,DRE!$C60,Lançamentos!$T$5:$T$44)</f>
        <v>0</v>
      </c>
      <c r="G60" s="55">
        <f>SUMIF(Lançamentos!$Y$5:$Y$44,DRE!$C60,Lançamentos!$AA$5:$AA$44)</f>
        <v>0</v>
      </c>
      <c r="H60" s="55">
        <f>SUMIF(Lançamentos!$AF$5:$AF$44,DRE!$C60,Lançamentos!$AH$5:$AH$44)</f>
        <v>0</v>
      </c>
      <c r="I60" s="55">
        <f>SUMIF(Lançamentos!$AM$5:$AM$44,DRE!$C60,Lançamentos!$AO$5:$AO$44)</f>
        <v>0</v>
      </c>
      <c r="J60" s="55">
        <f>SUMIF(Lançamentos!$AM$5:$AM$44,DRE!$C60,Lançamentos!$AO$5:$AO$44)</f>
        <v>0</v>
      </c>
      <c r="K60" s="55">
        <f>SUMIF(Lançamentos!$BA$5:$BA$44,DRE!$C60,Lançamentos!$BC$5:$BC$44)</f>
        <v>0</v>
      </c>
      <c r="L60" s="55">
        <f ca="1">SUMIF(Lançamentos!$BA$5:$BH$44,DRE!$C60,Lançamentos!$BJ$5:$BJ$44)</f>
        <v>0</v>
      </c>
      <c r="M60" s="55">
        <f>SUMIF(Lançamentos!$BO$5:$BO$44,DRE!$C60,Lançamentos!$BQ$5:$BQ$44)</f>
        <v>0</v>
      </c>
      <c r="N60" s="55">
        <f>SUMIF(Lançamentos!$BV$5:$BV$44,DRE!$C60,Lançamentos!$BX$5:$BX$44)</f>
        <v>0</v>
      </c>
      <c r="O60" s="55">
        <f>SUMIF(Lançamentos!$CC$5:$CC$44,DRE!$C60,Lançamentos!$CE$5:$CE$44)</f>
        <v>0</v>
      </c>
    </row>
    <row r="61" spans="1:15" s="14" customFormat="1" ht="15.75" customHeight="1">
      <c r="A61" s="9"/>
      <c r="B61" s="68" t="str">
        <f>Contas!C59</f>
        <v>13.1.1.3</v>
      </c>
      <c r="C61" s="56">
        <f>VLOOKUP(B61,Contas!$C$3:$D$125,2,FALSE)</f>
        <v>0</v>
      </c>
      <c r="D61" s="57">
        <f>SUMIF(Lançamentos!$D$5:$D$44,DRE!$C61,Lançamentos!$F$5:$F$44)</f>
        <v>0</v>
      </c>
      <c r="E61" s="55">
        <f>SUMIF(Lançamentos!$K$5:$K$44,DRE!$C61,Lançamentos!$M$5:$M$44)</f>
        <v>0</v>
      </c>
      <c r="F61" s="55">
        <f>SUMIF(Lançamentos!$R$5:$R$44,DRE!$C61,Lançamentos!$T$5:$T$44)</f>
        <v>0</v>
      </c>
      <c r="G61" s="55">
        <f>SUMIF(Lançamentos!$Y$5:$Y$44,DRE!$C61,Lançamentos!$AA$5:$AA$44)</f>
        <v>0</v>
      </c>
      <c r="H61" s="55">
        <f>SUMIF(Lançamentos!$AF$5:$AF$44,DRE!$C61,Lançamentos!$AH$5:$AH$44)</f>
        <v>0</v>
      </c>
      <c r="I61" s="55">
        <f>SUMIF(Lançamentos!$AM$5:$AM$44,DRE!$C61,Lançamentos!$AO$5:$AO$44)</f>
        <v>0</v>
      </c>
      <c r="J61" s="55">
        <f>SUMIF(Lançamentos!$AM$5:$AM$44,DRE!$C61,Lançamentos!$AO$5:$AO$44)</f>
        <v>0</v>
      </c>
      <c r="K61" s="55">
        <f>SUMIF(Lançamentos!$BA$5:$BA$44,DRE!$C61,Lançamentos!$BC$5:$BC$44)</f>
        <v>0</v>
      </c>
      <c r="L61" s="55">
        <f ca="1">SUMIF(Lançamentos!$BA$5:$BH$44,DRE!$C61,Lançamentos!$BJ$5:$BJ$44)</f>
        <v>0</v>
      </c>
      <c r="M61" s="55">
        <f>SUMIF(Lançamentos!$BO$5:$BO$44,DRE!$C61,Lançamentos!$BQ$5:$BQ$44)</f>
        <v>0</v>
      </c>
      <c r="N61" s="55">
        <f>SUMIF(Lançamentos!$BV$5:$BV$44,DRE!$C61,Lançamentos!$BX$5:$BX$44)</f>
        <v>0</v>
      </c>
      <c r="O61" s="55">
        <f>SUMIF(Lançamentos!$CC$5:$CC$44,DRE!$C61,Lançamentos!$CE$5:$CE$44)</f>
        <v>0</v>
      </c>
    </row>
    <row r="62" spans="1:15" s="14" customFormat="1" ht="15.75" customHeight="1">
      <c r="A62" s="9"/>
      <c r="B62" s="68" t="str">
        <f>Contas!C60</f>
        <v>13.1.1.4</v>
      </c>
      <c r="C62" s="56">
        <f>VLOOKUP(B62,Contas!$C$3:$D$125,2,FALSE)</f>
        <v>0</v>
      </c>
      <c r="D62" s="57">
        <f>SUMIF(Lançamentos!$D$5:$D$44,DRE!$C62,Lançamentos!$F$5:$F$44)</f>
        <v>0</v>
      </c>
      <c r="E62" s="55">
        <f>SUMIF(Lançamentos!$K$5:$K$44,DRE!$C62,Lançamentos!$M$5:$M$44)</f>
        <v>0</v>
      </c>
      <c r="F62" s="55">
        <f>SUMIF(Lançamentos!$R$5:$R$44,DRE!$C62,Lançamentos!$T$5:$T$44)</f>
        <v>0</v>
      </c>
      <c r="G62" s="55">
        <f>SUMIF(Lançamentos!$Y$5:$Y$44,DRE!$C62,Lançamentos!$AA$5:$AA$44)</f>
        <v>0</v>
      </c>
      <c r="H62" s="55">
        <f>SUMIF(Lançamentos!$AF$5:$AF$44,DRE!$C62,Lançamentos!$AH$5:$AH$44)</f>
        <v>0</v>
      </c>
      <c r="I62" s="55">
        <f>SUMIF(Lançamentos!$AM$5:$AM$44,DRE!$C62,Lançamentos!$AO$5:$AO$44)</f>
        <v>0</v>
      </c>
      <c r="J62" s="55">
        <f>SUMIF(Lançamentos!$AM$5:$AM$44,DRE!$C62,Lançamentos!$AO$5:$AO$44)</f>
        <v>0</v>
      </c>
      <c r="K62" s="55">
        <f>SUMIF(Lançamentos!$BA$5:$BA$44,DRE!$C62,Lançamentos!$BC$5:$BC$44)</f>
        <v>0</v>
      </c>
      <c r="L62" s="55">
        <f ca="1">SUMIF(Lançamentos!$BA$5:$BH$44,DRE!$C62,Lançamentos!$BJ$5:$BJ$44)</f>
        <v>0</v>
      </c>
      <c r="M62" s="55">
        <f>SUMIF(Lançamentos!$BO$5:$BO$44,DRE!$C62,Lançamentos!$BQ$5:$BQ$44)</f>
        <v>0</v>
      </c>
      <c r="N62" s="55">
        <f>SUMIF(Lançamentos!$BV$5:$BV$44,DRE!$C62,Lançamentos!$BX$5:$BX$44)</f>
        <v>0</v>
      </c>
      <c r="O62" s="55">
        <f>SUMIF(Lançamentos!$CC$5:$CC$44,DRE!$C62,Lançamentos!$CE$5:$CE$44)</f>
        <v>0</v>
      </c>
    </row>
    <row r="63" spans="1:15" s="14" customFormat="1" ht="15.75" customHeight="1">
      <c r="A63" s="9"/>
      <c r="B63" s="68" t="str">
        <f>Contas!C61</f>
        <v>13.1.1.5</v>
      </c>
      <c r="C63" s="56">
        <f>VLOOKUP(B63,Contas!$C$3:$D$125,2,FALSE)</f>
        <v>0</v>
      </c>
      <c r="D63" s="57">
        <f>SUMIF(Lançamentos!$D$5:$D$44,DRE!$C63,Lançamentos!$F$5:$F$44)</f>
        <v>0</v>
      </c>
      <c r="E63" s="55">
        <f>SUMIF(Lançamentos!$K$5:$K$44,DRE!$C63,Lançamentos!$M$5:$M$44)</f>
        <v>0</v>
      </c>
      <c r="F63" s="55">
        <f>SUMIF(Lançamentos!$R$5:$R$44,DRE!$C63,Lançamentos!$T$5:$T$44)</f>
        <v>0</v>
      </c>
      <c r="G63" s="55">
        <f>SUMIF(Lançamentos!$Y$5:$Y$44,DRE!$C63,Lançamentos!$AA$5:$AA$44)</f>
        <v>0</v>
      </c>
      <c r="H63" s="55">
        <f>SUMIF(Lançamentos!$AF$5:$AF$44,DRE!$C63,Lançamentos!$AH$5:$AH$44)</f>
        <v>0</v>
      </c>
      <c r="I63" s="55">
        <f>SUMIF(Lançamentos!$AM$5:$AM$44,DRE!$C63,Lançamentos!$AO$5:$AO$44)</f>
        <v>0</v>
      </c>
      <c r="J63" s="55">
        <f>SUMIF(Lançamentos!$AM$5:$AM$44,DRE!$C63,Lançamentos!$AO$5:$AO$44)</f>
        <v>0</v>
      </c>
      <c r="K63" s="55">
        <f>SUMIF(Lançamentos!$BA$5:$BA$44,DRE!$C63,Lançamentos!$BC$5:$BC$44)</f>
        <v>0</v>
      </c>
      <c r="L63" s="55">
        <f ca="1">SUMIF(Lançamentos!$BA$5:$BH$44,DRE!$C63,Lançamentos!$BJ$5:$BJ$44)</f>
        <v>0</v>
      </c>
      <c r="M63" s="55">
        <f>SUMIF(Lançamentos!$BO$5:$BO$44,DRE!$C63,Lançamentos!$BQ$5:$BQ$44)</f>
        <v>0</v>
      </c>
      <c r="N63" s="55">
        <f>SUMIF(Lançamentos!$BV$5:$BV$44,DRE!$C63,Lançamentos!$BX$5:$BX$44)</f>
        <v>0</v>
      </c>
      <c r="O63" s="55">
        <f>SUMIF(Lançamentos!$CC$5:$CC$44,DRE!$C63,Lançamentos!$CE$5:$CE$44)</f>
        <v>0</v>
      </c>
    </row>
    <row r="64" spans="1:15" s="14" customFormat="1" ht="15.75" customHeight="1">
      <c r="A64" s="9"/>
      <c r="B64" s="68" t="str">
        <f>Contas!C62</f>
        <v>13.1.1.6</v>
      </c>
      <c r="C64" s="56">
        <f>VLOOKUP(B64,Contas!$C$3:$D$125,2,FALSE)</f>
        <v>0</v>
      </c>
      <c r="D64" s="57">
        <f>SUMIF(Lançamentos!$D$5:$D$44,DRE!$C64,Lançamentos!$F$5:$F$44)</f>
        <v>0</v>
      </c>
      <c r="E64" s="55">
        <f>SUMIF(Lançamentos!$K$5:$K$44,DRE!$C64,Lançamentos!$M$5:$M$44)</f>
        <v>0</v>
      </c>
      <c r="F64" s="55">
        <f>SUMIF(Lançamentos!$R$5:$R$44,DRE!$C64,Lançamentos!$T$5:$T$44)</f>
        <v>0</v>
      </c>
      <c r="G64" s="55">
        <f>SUMIF(Lançamentos!$Y$5:$Y$44,DRE!$C64,Lançamentos!$AA$5:$AA$44)</f>
        <v>0</v>
      </c>
      <c r="H64" s="55">
        <f>SUMIF(Lançamentos!$AF$5:$AF$44,DRE!$C64,Lançamentos!$AH$5:$AH$44)</f>
        <v>0</v>
      </c>
      <c r="I64" s="55">
        <f>SUMIF(Lançamentos!$AM$5:$AM$44,DRE!$C64,Lançamentos!$AO$5:$AO$44)</f>
        <v>0</v>
      </c>
      <c r="J64" s="55">
        <f>SUMIF(Lançamentos!$AM$5:$AM$44,DRE!$C64,Lançamentos!$AO$5:$AO$44)</f>
        <v>0</v>
      </c>
      <c r="K64" s="55">
        <f>SUMIF(Lançamentos!$BA$5:$BA$44,DRE!$C64,Lançamentos!$BC$5:$BC$44)</f>
        <v>0</v>
      </c>
      <c r="L64" s="55">
        <f ca="1">SUMIF(Lançamentos!$BA$5:$BH$44,DRE!$C64,Lançamentos!$BJ$5:$BJ$44)</f>
        <v>0</v>
      </c>
      <c r="M64" s="55">
        <f>SUMIF(Lançamentos!$BO$5:$BO$44,DRE!$C64,Lançamentos!$BQ$5:$BQ$44)</f>
        <v>0</v>
      </c>
      <c r="N64" s="55">
        <f>SUMIF(Lançamentos!$BV$5:$BV$44,DRE!$C64,Lançamentos!$BX$5:$BX$44)</f>
        <v>0</v>
      </c>
      <c r="O64" s="55">
        <f>SUMIF(Lançamentos!$CC$5:$CC$44,DRE!$C64,Lançamentos!$CE$5:$CE$44)</f>
        <v>0</v>
      </c>
    </row>
    <row r="65" spans="1:15" s="14" customFormat="1" ht="15.75" customHeight="1">
      <c r="A65" s="9"/>
      <c r="B65" s="68" t="str">
        <f>Contas!C63</f>
        <v>13.1.1.7</v>
      </c>
      <c r="C65" s="56">
        <f>VLOOKUP(B65,Contas!$C$3:$D$125,2,FALSE)</f>
        <v>0</v>
      </c>
      <c r="D65" s="57">
        <f>SUMIF(Lançamentos!$D$5:$D$44,DRE!$C65,Lançamentos!$F$5:$F$44)</f>
        <v>0</v>
      </c>
      <c r="E65" s="55">
        <f>SUMIF(Lançamentos!$K$5:$K$44,DRE!$C65,Lançamentos!$M$5:$M$44)</f>
        <v>0</v>
      </c>
      <c r="F65" s="55">
        <f>SUMIF(Lançamentos!$R$5:$R$44,DRE!$C65,Lançamentos!$T$5:$T$44)</f>
        <v>0</v>
      </c>
      <c r="G65" s="55">
        <f>SUMIF(Lançamentos!$Y$5:$Y$44,DRE!$C65,Lançamentos!$AA$5:$AA$44)</f>
        <v>0</v>
      </c>
      <c r="H65" s="55">
        <f>SUMIF(Lançamentos!$AF$5:$AF$44,DRE!$C65,Lançamentos!$AH$5:$AH$44)</f>
        <v>0</v>
      </c>
      <c r="I65" s="55">
        <f>SUMIF(Lançamentos!$AM$5:$AM$44,DRE!$C65,Lançamentos!$AO$5:$AO$44)</f>
        <v>0</v>
      </c>
      <c r="J65" s="55">
        <f>SUMIF(Lançamentos!$AM$5:$AM$44,DRE!$C65,Lançamentos!$AO$5:$AO$44)</f>
        <v>0</v>
      </c>
      <c r="K65" s="55">
        <f>SUMIF(Lançamentos!$BA$5:$BA$44,DRE!$C65,Lançamentos!$BC$5:$BC$44)</f>
        <v>0</v>
      </c>
      <c r="L65" s="55">
        <f ca="1">SUMIF(Lançamentos!$BA$5:$BH$44,DRE!$C65,Lançamentos!$BJ$5:$BJ$44)</f>
        <v>0</v>
      </c>
      <c r="M65" s="55">
        <f>SUMIF(Lançamentos!$BO$5:$BO$44,DRE!$C65,Lançamentos!$BQ$5:$BQ$44)</f>
        <v>0</v>
      </c>
      <c r="N65" s="55">
        <f>SUMIF(Lançamentos!$BV$5:$BV$44,DRE!$C65,Lançamentos!$BX$5:$BX$44)</f>
        <v>0</v>
      </c>
      <c r="O65" s="55">
        <f>SUMIF(Lançamentos!$CC$5:$CC$44,DRE!$C65,Lançamentos!$CE$5:$CE$44)</f>
        <v>0</v>
      </c>
    </row>
    <row r="66" spans="1:15" s="14" customFormat="1" ht="15.75" customHeight="1">
      <c r="A66" s="9"/>
      <c r="B66" s="68" t="str">
        <f>Contas!C64</f>
        <v>13.1.1.8</v>
      </c>
      <c r="C66" s="56">
        <f>VLOOKUP(B66,Contas!$C$3:$D$125,2,FALSE)</f>
        <v>0</v>
      </c>
      <c r="D66" s="57">
        <f>SUMIF(Lançamentos!$D$5:$D$44,DRE!$C66,Lançamentos!$F$5:$F$44)</f>
        <v>0</v>
      </c>
      <c r="E66" s="55">
        <f>SUMIF(Lançamentos!$K$5:$K$44,DRE!$C66,Lançamentos!$M$5:$M$44)</f>
        <v>0</v>
      </c>
      <c r="F66" s="55">
        <f>SUMIF(Lançamentos!$R$5:$R$44,DRE!$C66,Lançamentos!$T$5:$T$44)</f>
        <v>0</v>
      </c>
      <c r="G66" s="55">
        <f>SUMIF(Lançamentos!$Y$5:$Y$44,DRE!$C66,Lançamentos!$AA$5:$AA$44)</f>
        <v>0</v>
      </c>
      <c r="H66" s="55">
        <f>SUMIF(Lançamentos!$AF$5:$AF$44,DRE!$C66,Lançamentos!$AH$5:$AH$44)</f>
        <v>0</v>
      </c>
      <c r="I66" s="55">
        <f>SUMIF(Lançamentos!$AM$5:$AM$44,DRE!$C66,Lançamentos!$AO$5:$AO$44)</f>
        <v>0</v>
      </c>
      <c r="J66" s="55">
        <f>SUMIF(Lançamentos!$AM$5:$AM$44,DRE!$C66,Lançamentos!$AO$5:$AO$44)</f>
        <v>0</v>
      </c>
      <c r="K66" s="55">
        <f>SUMIF(Lançamentos!$BA$5:$BA$44,DRE!$C66,Lançamentos!$BC$5:$BC$44)</f>
        <v>0</v>
      </c>
      <c r="L66" s="55">
        <f ca="1">SUMIF(Lançamentos!$BA$5:$BH$44,DRE!$C66,Lançamentos!$BJ$5:$BJ$44)</f>
        <v>0</v>
      </c>
      <c r="M66" s="55">
        <f>SUMIF(Lançamentos!$BO$5:$BO$44,DRE!$C66,Lançamentos!$BQ$5:$BQ$44)</f>
        <v>0</v>
      </c>
      <c r="N66" s="55">
        <f>SUMIF(Lançamentos!$BV$5:$BV$44,DRE!$C66,Lançamentos!$BX$5:$BX$44)</f>
        <v>0</v>
      </c>
      <c r="O66" s="55">
        <f>SUMIF(Lançamentos!$CC$5:$CC$44,DRE!$C66,Lançamentos!$CE$5:$CE$44)</f>
        <v>0</v>
      </c>
    </row>
    <row r="67" spans="1:15" s="3" customFormat="1" ht="15.75" customHeight="1">
      <c r="B67" s="68" t="str">
        <f>Contas!C65</f>
        <v>13.1.1.9</v>
      </c>
      <c r="C67" s="56">
        <f>VLOOKUP(B67,Contas!$C$3:$D$125,2,FALSE)</f>
        <v>0</v>
      </c>
      <c r="D67" s="57">
        <f>SUMIF(Lançamentos!$D$5:$D$44,DRE!$C67,Lançamentos!$F$5:$F$44)</f>
        <v>0</v>
      </c>
      <c r="E67" s="55">
        <f>SUMIF(Lançamentos!$K$5:$K$44,DRE!$C67,Lançamentos!$M$5:$M$44)</f>
        <v>0</v>
      </c>
      <c r="F67" s="55">
        <f>SUMIF(Lançamentos!$R$5:$R$44,DRE!$C67,Lançamentos!$T$5:$T$44)</f>
        <v>0</v>
      </c>
      <c r="G67" s="55">
        <f>SUMIF(Lançamentos!$Y$5:$Y$44,DRE!$C67,Lançamentos!$AA$5:$AA$44)</f>
        <v>0</v>
      </c>
      <c r="H67" s="55">
        <f>SUMIF(Lançamentos!$AF$5:$AF$44,DRE!$C67,Lançamentos!$AH$5:$AH$44)</f>
        <v>0</v>
      </c>
      <c r="I67" s="55">
        <f>SUMIF(Lançamentos!$AM$5:$AM$44,DRE!$C67,Lançamentos!$AO$5:$AO$44)</f>
        <v>0</v>
      </c>
      <c r="J67" s="55">
        <f>SUMIF(Lançamentos!$AM$5:$AM$44,DRE!$C67,Lançamentos!$AO$5:$AO$44)</f>
        <v>0</v>
      </c>
      <c r="K67" s="55">
        <f>SUMIF(Lançamentos!$BA$5:$BA$44,DRE!$C67,Lançamentos!$BC$5:$BC$44)</f>
        <v>0</v>
      </c>
      <c r="L67" s="55">
        <f ca="1">SUMIF(Lançamentos!$BA$5:$BH$44,DRE!$C67,Lançamentos!$BJ$5:$BJ$44)</f>
        <v>0</v>
      </c>
      <c r="M67" s="55">
        <f>SUMIF(Lançamentos!$BO$5:$BO$44,DRE!$C67,Lançamentos!$BQ$5:$BQ$44)</f>
        <v>0</v>
      </c>
      <c r="N67" s="55">
        <f>SUMIF(Lançamentos!$BV$5:$BV$44,DRE!$C67,Lançamentos!$BX$5:$BX$44)</f>
        <v>0</v>
      </c>
      <c r="O67" s="55">
        <f>SUMIF(Lançamentos!$CC$5:$CC$44,DRE!$C67,Lançamentos!$CE$5:$CE$44)</f>
        <v>0</v>
      </c>
    </row>
    <row r="68" spans="1:15" s="4" customFormat="1" ht="15.75" customHeight="1">
      <c r="B68" s="68" t="str">
        <f>Contas!C66</f>
        <v>13.1.1.10</v>
      </c>
      <c r="C68" s="56">
        <f>VLOOKUP(B68,Contas!$C$3:$D$125,2,FALSE)</f>
        <v>0</v>
      </c>
      <c r="D68" s="57">
        <f>SUMIF(Lançamentos!$D$5:$D$44,DRE!$C68,Lançamentos!$F$5:$F$44)</f>
        <v>0</v>
      </c>
      <c r="E68" s="55">
        <f>SUMIF(Lançamentos!$K$5:$K$44,DRE!$C68,Lançamentos!$M$5:$M$44)</f>
        <v>0</v>
      </c>
      <c r="F68" s="55">
        <f>SUMIF(Lançamentos!$R$5:$R$44,DRE!$C68,Lançamentos!$T$5:$T$44)</f>
        <v>0</v>
      </c>
      <c r="G68" s="55">
        <f>SUMIF(Lançamentos!$Y$5:$Y$44,DRE!$C68,Lançamentos!$AA$5:$AA$44)</f>
        <v>0</v>
      </c>
      <c r="H68" s="55">
        <f>SUMIF(Lançamentos!$AF$5:$AF$44,DRE!$C68,Lançamentos!$AH$5:$AH$44)</f>
        <v>0</v>
      </c>
      <c r="I68" s="55">
        <f>SUMIF(Lançamentos!$AM$5:$AM$44,DRE!$C68,Lançamentos!$AO$5:$AO$44)</f>
        <v>0</v>
      </c>
      <c r="J68" s="55">
        <f>SUMIF(Lançamentos!$AM$5:$AM$44,DRE!$C68,Lançamentos!$AO$5:$AO$44)</f>
        <v>0</v>
      </c>
      <c r="K68" s="55">
        <f>SUMIF(Lançamentos!$BA$5:$BA$44,DRE!$C68,Lançamentos!$BC$5:$BC$44)</f>
        <v>0</v>
      </c>
      <c r="L68" s="55">
        <f ca="1">SUMIF(Lançamentos!$BA$5:$BH$44,DRE!$C68,Lançamentos!$BJ$5:$BJ$44)</f>
        <v>0</v>
      </c>
      <c r="M68" s="55">
        <f>SUMIF(Lançamentos!$BO$5:$BO$44,DRE!$C68,Lançamentos!$BQ$5:$BQ$44)</f>
        <v>0</v>
      </c>
      <c r="N68" s="55">
        <f>SUMIF(Lançamentos!$BV$5:$BV$44,DRE!$C68,Lançamentos!$BX$5:$BX$44)</f>
        <v>0</v>
      </c>
      <c r="O68" s="55">
        <f>SUMIF(Lançamentos!$CC$5:$CC$44,DRE!$C68,Lançamentos!$CE$5:$CE$44)</f>
        <v>0</v>
      </c>
    </row>
    <row r="69" spans="1:15" s="14" customFormat="1" ht="15.75" customHeight="1">
      <c r="A69" s="9"/>
      <c r="B69" s="68" t="str">
        <f>Contas!C67</f>
        <v>13.1.2</v>
      </c>
      <c r="C69" s="53" t="str">
        <f>VLOOKUP(B69,Contas!$C$3:$D$125,2,FALSE)</f>
        <v>DESPESAS OPERACIONAIS</v>
      </c>
      <c r="D69" s="53">
        <f t="shared" ref="D69:O69" si="14">SUM(D70:D79)</f>
        <v>0</v>
      </c>
      <c r="E69" s="53">
        <f t="shared" si="14"/>
        <v>0</v>
      </c>
      <c r="F69" s="53">
        <f t="shared" si="14"/>
        <v>0</v>
      </c>
      <c r="G69" s="53">
        <f t="shared" si="14"/>
        <v>0</v>
      </c>
      <c r="H69" s="53">
        <f t="shared" si="14"/>
        <v>0</v>
      </c>
      <c r="I69" s="53">
        <f t="shared" si="14"/>
        <v>0</v>
      </c>
      <c r="J69" s="53">
        <f t="shared" si="14"/>
        <v>0</v>
      </c>
      <c r="K69" s="53">
        <f t="shared" si="14"/>
        <v>0</v>
      </c>
      <c r="L69" s="53">
        <f t="shared" ca="1" si="14"/>
        <v>0</v>
      </c>
      <c r="M69" s="53">
        <f t="shared" si="14"/>
        <v>0</v>
      </c>
      <c r="N69" s="53">
        <f t="shared" si="14"/>
        <v>0</v>
      </c>
      <c r="O69" s="53">
        <f t="shared" si="14"/>
        <v>0</v>
      </c>
    </row>
    <row r="70" spans="1:15" s="4" customFormat="1" ht="15.75" customHeight="1">
      <c r="B70" s="68" t="str">
        <f>Contas!C68</f>
        <v>13.1.2.1</v>
      </c>
      <c r="C70" s="56">
        <f>VLOOKUP(B70,Contas!$C$3:$D$125,2,FALSE)</f>
        <v>0</v>
      </c>
      <c r="D70" s="57">
        <f>SUMIF(Lançamentos!$D$5:$D$44,DRE!$C70,Lançamentos!$F$5:$F$44)</f>
        <v>0</v>
      </c>
      <c r="E70" s="55">
        <f>SUMIF(Lançamentos!$K$5:$K$44,DRE!$C70,Lançamentos!$M$5:$M$44)</f>
        <v>0</v>
      </c>
      <c r="F70" s="55">
        <f>SUMIF(Lançamentos!$R$5:$R$44,DRE!$C70,Lançamentos!$T$5:$T$44)</f>
        <v>0</v>
      </c>
      <c r="G70" s="55">
        <f>SUMIF(Lançamentos!$Y$5:$Y$44,DRE!$C70,Lançamentos!$AA$5:$AA$44)</f>
        <v>0</v>
      </c>
      <c r="H70" s="55">
        <f>SUMIF(Lançamentos!$AF$5:$AF$44,DRE!$C70,Lançamentos!$AH$5:$AH$44)</f>
        <v>0</v>
      </c>
      <c r="I70" s="55">
        <f>SUMIF(Lançamentos!$AM$5:$AM$44,DRE!$C70,Lançamentos!$AO$5:$AO$44)</f>
        <v>0</v>
      </c>
      <c r="J70" s="55">
        <f>SUMIF(Lançamentos!$AM$5:$AM$44,DRE!$C70,Lançamentos!$AO$5:$AO$44)</f>
        <v>0</v>
      </c>
      <c r="K70" s="55">
        <f>SUMIF(Lançamentos!$BA$5:$BA$44,DRE!$C70,Lançamentos!$BC$5:$BC$44)</f>
        <v>0</v>
      </c>
      <c r="L70" s="55">
        <f ca="1">SUMIF(Lançamentos!$BA$5:$BH$44,DRE!$C70,Lançamentos!$BJ$5:$BJ$44)</f>
        <v>0</v>
      </c>
      <c r="M70" s="55">
        <f>SUMIF(Lançamentos!$BO$5:$BO$44,DRE!$C70,Lançamentos!$BQ$5:$BQ$44)</f>
        <v>0</v>
      </c>
      <c r="N70" s="55">
        <f>SUMIF(Lançamentos!$BV$5:$BV$44,DRE!$C70,Lançamentos!$BX$5:$BX$44)</f>
        <v>0</v>
      </c>
      <c r="O70" s="55">
        <f>SUMIF(Lançamentos!$CC$5:$CC$44,DRE!$C70,Lançamentos!$CE$5:$CE$44)</f>
        <v>0</v>
      </c>
    </row>
    <row r="71" spans="1:15" s="4" customFormat="1" ht="15.75" customHeight="1">
      <c r="B71" s="68" t="str">
        <f>Contas!C69</f>
        <v>13.1.2.2</v>
      </c>
      <c r="C71" s="56">
        <f>VLOOKUP(B71,Contas!$C$3:$D$125,2,FALSE)</f>
        <v>0</v>
      </c>
      <c r="D71" s="57">
        <f>SUMIF(Lançamentos!$D$5:$D$44,DRE!$C71,Lançamentos!$F$5:$F$44)</f>
        <v>0</v>
      </c>
      <c r="E71" s="55">
        <f>SUMIF(Lançamentos!$K$5:$K$44,DRE!$C71,Lançamentos!$M$5:$M$44)</f>
        <v>0</v>
      </c>
      <c r="F71" s="55">
        <f>SUMIF(Lançamentos!$R$5:$R$44,DRE!$C71,Lançamentos!$T$5:$T$44)</f>
        <v>0</v>
      </c>
      <c r="G71" s="55">
        <f>SUMIF(Lançamentos!$Y$5:$Y$44,DRE!$C71,Lançamentos!$AA$5:$AA$44)</f>
        <v>0</v>
      </c>
      <c r="H71" s="55">
        <f>SUMIF(Lançamentos!$AF$5:$AF$44,DRE!$C71,Lançamentos!$AH$5:$AH$44)</f>
        <v>0</v>
      </c>
      <c r="I71" s="55">
        <f>SUMIF(Lançamentos!$AM$5:$AM$44,DRE!$C71,Lançamentos!$AO$5:$AO$44)</f>
        <v>0</v>
      </c>
      <c r="J71" s="55">
        <f>SUMIF(Lançamentos!$AM$5:$AM$44,DRE!$C71,Lançamentos!$AO$5:$AO$44)</f>
        <v>0</v>
      </c>
      <c r="K71" s="55">
        <f>SUMIF(Lançamentos!$BA$5:$BA$44,DRE!$C71,Lançamentos!$BC$5:$BC$44)</f>
        <v>0</v>
      </c>
      <c r="L71" s="55">
        <f ca="1">SUMIF(Lançamentos!$BA$5:$BH$44,DRE!$C71,Lançamentos!$BJ$5:$BJ$44)</f>
        <v>0</v>
      </c>
      <c r="M71" s="55">
        <f>SUMIF(Lançamentos!$BO$5:$BO$44,DRE!$C71,Lançamentos!$BQ$5:$BQ$44)</f>
        <v>0</v>
      </c>
      <c r="N71" s="55">
        <f>SUMIF(Lançamentos!$BV$5:$BV$44,DRE!$C71,Lançamentos!$BX$5:$BX$44)</f>
        <v>0</v>
      </c>
      <c r="O71" s="55">
        <f>SUMIF(Lançamentos!$CC$5:$CC$44,DRE!$C71,Lançamentos!$CE$5:$CE$44)</f>
        <v>0</v>
      </c>
    </row>
    <row r="72" spans="1:15" s="4" customFormat="1" ht="15.75" customHeight="1">
      <c r="B72" s="68" t="str">
        <f>Contas!C70</f>
        <v>13.1.2.3</v>
      </c>
      <c r="C72" s="56">
        <f>VLOOKUP(B72,Contas!$C$3:$D$125,2,FALSE)</f>
        <v>0</v>
      </c>
      <c r="D72" s="57">
        <f>SUMIF(Lançamentos!$D$5:$D$44,DRE!$C72,Lançamentos!$F$5:$F$44)</f>
        <v>0</v>
      </c>
      <c r="E72" s="55">
        <f>SUMIF(Lançamentos!$K$5:$K$44,DRE!$C72,Lançamentos!$M$5:$M$44)</f>
        <v>0</v>
      </c>
      <c r="F72" s="55">
        <f>SUMIF(Lançamentos!$R$5:$R$44,DRE!$C72,Lançamentos!$T$5:$T$44)</f>
        <v>0</v>
      </c>
      <c r="G72" s="55">
        <f>SUMIF(Lançamentos!$Y$5:$Y$44,DRE!$C72,Lançamentos!$AA$5:$AA$44)</f>
        <v>0</v>
      </c>
      <c r="H72" s="55">
        <f>SUMIF(Lançamentos!$AF$5:$AF$44,DRE!$C72,Lançamentos!$AH$5:$AH$44)</f>
        <v>0</v>
      </c>
      <c r="I72" s="55">
        <f>SUMIF(Lançamentos!$AM$5:$AM$44,DRE!$C72,Lançamentos!$AO$5:$AO$44)</f>
        <v>0</v>
      </c>
      <c r="J72" s="55">
        <f>SUMIF(Lançamentos!$AM$5:$AM$44,DRE!$C72,Lançamentos!$AO$5:$AO$44)</f>
        <v>0</v>
      </c>
      <c r="K72" s="55">
        <f>SUMIF(Lançamentos!$BA$5:$BA$44,DRE!$C72,Lançamentos!$BC$5:$BC$44)</f>
        <v>0</v>
      </c>
      <c r="L72" s="55">
        <f ca="1">SUMIF(Lançamentos!$BA$5:$BH$44,DRE!$C72,Lançamentos!$BJ$5:$BJ$44)</f>
        <v>0</v>
      </c>
      <c r="M72" s="55">
        <f>SUMIF(Lançamentos!$BO$5:$BO$44,DRE!$C72,Lançamentos!$BQ$5:$BQ$44)</f>
        <v>0</v>
      </c>
      <c r="N72" s="55">
        <f>SUMIF(Lançamentos!$BV$5:$BV$44,DRE!$C72,Lançamentos!$BX$5:$BX$44)</f>
        <v>0</v>
      </c>
      <c r="O72" s="55">
        <f>SUMIF(Lançamentos!$CC$5:$CC$44,DRE!$C72,Lançamentos!$CE$5:$CE$44)</f>
        <v>0</v>
      </c>
    </row>
    <row r="73" spans="1:15" s="4" customFormat="1" ht="15.75" customHeight="1">
      <c r="B73" s="68" t="str">
        <f>Contas!C71</f>
        <v>13.1.2.4</v>
      </c>
      <c r="C73" s="56">
        <f>VLOOKUP(B73,Contas!$C$3:$D$125,2,FALSE)</f>
        <v>0</v>
      </c>
      <c r="D73" s="57">
        <f>SUMIF(Lançamentos!$D$5:$D$44,DRE!$C73,Lançamentos!$F$5:$F$44)</f>
        <v>0</v>
      </c>
      <c r="E73" s="55">
        <f>SUMIF(Lançamentos!$K$5:$K$44,DRE!$C73,Lançamentos!$M$5:$M$44)</f>
        <v>0</v>
      </c>
      <c r="F73" s="55">
        <f>SUMIF(Lançamentos!$R$5:$R$44,DRE!$C73,Lançamentos!$T$5:$T$44)</f>
        <v>0</v>
      </c>
      <c r="G73" s="55">
        <f>SUMIF(Lançamentos!$Y$5:$Y$44,DRE!$C73,Lançamentos!$AA$5:$AA$44)</f>
        <v>0</v>
      </c>
      <c r="H73" s="55">
        <f>SUMIF(Lançamentos!$AF$5:$AF$44,DRE!$C73,Lançamentos!$AH$5:$AH$44)</f>
        <v>0</v>
      </c>
      <c r="I73" s="55">
        <f>SUMIF(Lançamentos!$AM$5:$AM$44,DRE!$C73,Lançamentos!$AO$5:$AO$44)</f>
        <v>0</v>
      </c>
      <c r="J73" s="55">
        <f>SUMIF(Lançamentos!$AM$5:$AM$44,DRE!$C73,Lançamentos!$AO$5:$AO$44)</f>
        <v>0</v>
      </c>
      <c r="K73" s="55">
        <f>SUMIF(Lançamentos!$BA$5:$BA$44,DRE!$C73,Lançamentos!$BC$5:$BC$44)</f>
        <v>0</v>
      </c>
      <c r="L73" s="55">
        <f ca="1">SUMIF(Lançamentos!$BA$5:$BH$44,DRE!$C73,Lançamentos!$BJ$5:$BJ$44)</f>
        <v>0</v>
      </c>
      <c r="M73" s="55">
        <f>SUMIF(Lançamentos!$BO$5:$BO$44,DRE!$C73,Lançamentos!$BQ$5:$BQ$44)</f>
        <v>0</v>
      </c>
      <c r="N73" s="55">
        <f>SUMIF(Lançamentos!$BV$5:$BV$44,DRE!$C73,Lançamentos!$BX$5:$BX$44)</f>
        <v>0</v>
      </c>
      <c r="O73" s="55">
        <f>SUMIF(Lançamentos!$CC$5:$CC$44,DRE!$C73,Lançamentos!$CE$5:$CE$44)</f>
        <v>0</v>
      </c>
    </row>
    <row r="74" spans="1:15" s="4" customFormat="1" ht="15.75" customHeight="1">
      <c r="B74" s="68" t="str">
        <f>Contas!C72</f>
        <v>13.1.2.5</v>
      </c>
      <c r="C74" s="56">
        <f>VLOOKUP(B74,Contas!$C$3:$D$125,2,FALSE)</f>
        <v>0</v>
      </c>
      <c r="D74" s="57">
        <f>SUMIF(Lançamentos!$D$5:$D$44,DRE!$C74,Lançamentos!$F$5:$F$44)</f>
        <v>0</v>
      </c>
      <c r="E74" s="55">
        <f>SUMIF(Lançamentos!$K$5:$K$44,DRE!$C74,Lançamentos!$M$5:$M$44)</f>
        <v>0</v>
      </c>
      <c r="F74" s="55">
        <f>SUMIF(Lançamentos!$R$5:$R$44,DRE!$C74,Lançamentos!$T$5:$T$44)</f>
        <v>0</v>
      </c>
      <c r="G74" s="55">
        <f>SUMIF(Lançamentos!$Y$5:$Y$44,DRE!$C74,Lançamentos!$AA$5:$AA$44)</f>
        <v>0</v>
      </c>
      <c r="H74" s="55">
        <f>SUMIF(Lançamentos!$AF$5:$AF$44,DRE!$C74,Lançamentos!$AH$5:$AH$44)</f>
        <v>0</v>
      </c>
      <c r="I74" s="55">
        <f>SUMIF(Lançamentos!$AM$5:$AM$44,DRE!$C74,Lançamentos!$AO$5:$AO$44)</f>
        <v>0</v>
      </c>
      <c r="J74" s="55">
        <f>SUMIF(Lançamentos!$AM$5:$AM$44,DRE!$C74,Lançamentos!$AO$5:$AO$44)</f>
        <v>0</v>
      </c>
      <c r="K74" s="55">
        <f>SUMIF(Lançamentos!$BA$5:$BA$44,DRE!$C74,Lançamentos!$BC$5:$BC$44)</f>
        <v>0</v>
      </c>
      <c r="L74" s="55">
        <f ca="1">SUMIF(Lançamentos!$BA$5:$BH$44,DRE!$C74,Lançamentos!$BJ$5:$BJ$44)</f>
        <v>0</v>
      </c>
      <c r="M74" s="55">
        <f>SUMIF(Lançamentos!$BO$5:$BO$44,DRE!$C74,Lançamentos!$BQ$5:$BQ$44)</f>
        <v>0</v>
      </c>
      <c r="N74" s="55">
        <f>SUMIF(Lançamentos!$BV$5:$BV$44,DRE!$C74,Lançamentos!$BX$5:$BX$44)</f>
        <v>0</v>
      </c>
      <c r="O74" s="55">
        <f>SUMIF(Lançamentos!$CC$5:$CC$44,DRE!$C74,Lançamentos!$CE$5:$CE$44)</f>
        <v>0</v>
      </c>
    </row>
    <row r="75" spans="1:15" s="4" customFormat="1" ht="15.75" customHeight="1">
      <c r="B75" s="68" t="str">
        <f>Contas!C73</f>
        <v>13.1.2.6</v>
      </c>
      <c r="C75" s="56">
        <f>VLOOKUP(B75,Contas!$C$3:$D$125,2,FALSE)</f>
        <v>0</v>
      </c>
      <c r="D75" s="57">
        <f>SUMIF(Lançamentos!$D$5:$D$44,DRE!$C75,Lançamentos!$F$5:$F$44)</f>
        <v>0</v>
      </c>
      <c r="E75" s="55">
        <f>SUMIF(Lançamentos!$K$5:$K$44,DRE!$C75,Lançamentos!$M$5:$M$44)</f>
        <v>0</v>
      </c>
      <c r="F75" s="55">
        <f>SUMIF(Lançamentos!$R$5:$R$44,DRE!$C75,Lançamentos!$T$5:$T$44)</f>
        <v>0</v>
      </c>
      <c r="G75" s="55">
        <f>SUMIF(Lançamentos!$Y$5:$Y$44,DRE!$C75,Lançamentos!$AA$5:$AA$44)</f>
        <v>0</v>
      </c>
      <c r="H75" s="55">
        <f>SUMIF(Lançamentos!$AF$5:$AF$44,DRE!$C75,Lançamentos!$AH$5:$AH$44)</f>
        <v>0</v>
      </c>
      <c r="I75" s="55">
        <f>SUMIF(Lançamentos!$AM$5:$AM$44,DRE!$C75,Lançamentos!$AO$5:$AO$44)</f>
        <v>0</v>
      </c>
      <c r="J75" s="55">
        <f>SUMIF(Lançamentos!$AM$5:$AM$44,DRE!$C75,Lançamentos!$AO$5:$AO$44)</f>
        <v>0</v>
      </c>
      <c r="K75" s="55">
        <f>SUMIF(Lançamentos!$BA$5:$BA$44,DRE!$C75,Lançamentos!$BC$5:$BC$44)</f>
        <v>0</v>
      </c>
      <c r="L75" s="55">
        <f ca="1">SUMIF(Lançamentos!$BA$5:$BH$44,DRE!$C75,Lançamentos!$BJ$5:$BJ$44)</f>
        <v>0</v>
      </c>
      <c r="M75" s="55">
        <f>SUMIF(Lançamentos!$BO$5:$BO$44,DRE!$C75,Lançamentos!$BQ$5:$BQ$44)</f>
        <v>0</v>
      </c>
      <c r="N75" s="55">
        <f>SUMIF(Lançamentos!$BV$5:$BV$44,DRE!$C75,Lançamentos!$BX$5:$BX$44)</f>
        <v>0</v>
      </c>
      <c r="O75" s="55">
        <f>SUMIF(Lançamentos!$CC$5:$CC$44,DRE!$C75,Lançamentos!$CE$5:$CE$44)</f>
        <v>0</v>
      </c>
    </row>
    <row r="76" spans="1:15" s="4" customFormat="1" ht="15.75" customHeight="1">
      <c r="B76" s="68" t="str">
        <f>Contas!C74</f>
        <v>13.1.2.7</v>
      </c>
      <c r="C76" s="56">
        <f>VLOOKUP(B76,Contas!$C$3:$D$125,2,FALSE)</f>
        <v>0</v>
      </c>
      <c r="D76" s="57">
        <f>SUMIF(Lançamentos!$D$5:$D$44,DRE!$C76,Lançamentos!$F$5:$F$44)</f>
        <v>0</v>
      </c>
      <c r="E76" s="55">
        <f>SUMIF(Lançamentos!$K$5:$K$44,DRE!$C76,Lançamentos!$M$5:$M$44)</f>
        <v>0</v>
      </c>
      <c r="F76" s="55">
        <f>SUMIF(Lançamentos!$R$5:$R$44,DRE!$C76,Lançamentos!$T$5:$T$44)</f>
        <v>0</v>
      </c>
      <c r="G76" s="55">
        <f>SUMIF(Lançamentos!$Y$5:$Y$44,DRE!$C76,Lançamentos!$AA$5:$AA$44)</f>
        <v>0</v>
      </c>
      <c r="H76" s="55">
        <f>SUMIF(Lançamentos!$AF$5:$AF$44,DRE!$C76,Lançamentos!$AH$5:$AH$44)</f>
        <v>0</v>
      </c>
      <c r="I76" s="55">
        <f>SUMIF(Lançamentos!$AM$5:$AM$44,DRE!$C76,Lançamentos!$AO$5:$AO$44)</f>
        <v>0</v>
      </c>
      <c r="J76" s="55">
        <f>SUMIF(Lançamentos!$AM$5:$AM$44,DRE!$C76,Lançamentos!$AO$5:$AO$44)</f>
        <v>0</v>
      </c>
      <c r="K76" s="55">
        <f>SUMIF(Lançamentos!$BA$5:$BA$44,DRE!$C76,Lançamentos!$BC$5:$BC$44)</f>
        <v>0</v>
      </c>
      <c r="L76" s="55">
        <f ca="1">SUMIF(Lançamentos!$BA$5:$BH$44,DRE!$C76,Lançamentos!$BJ$5:$BJ$44)</f>
        <v>0</v>
      </c>
      <c r="M76" s="55">
        <f>SUMIF(Lançamentos!$BO$5:$BO$44,DRE!$C76,Lançamentos!$BQ$5:$BQ$44)</f>
        <v>0</v>
      </c>
      <c r="N76" s="55">
        <f>SUMIF(Lançamentos!$BV$5:$BV$44,DRE!$C76,Lançamentos!$BX$5:$BX$44)</f>
        <v>0</v>
      </c>
      <c r="O76" s="55">
        <f>SUMIF(Lançamentos!$CC$5:$CC$44,DRE!$C76,Lançamentos!$CE$5:$CE$44)</f>
        <v>0</v>
      </c>
    </row>
    <row r="77" spans="1:15" s="4" customFormat="1" ht="15.75" customHeight="1">
      <c r="B77" s="68" t="str">
        <f>Contas!C75</f>
        <v>13.1.2.8</v>
      </c>
      <c r="C77" s="56">
        <f>VLOOKUP(B77,Contas!$C$3:$D$125,2,FALSE)</f>
        <v>0</v>
      </c>
      <c r="D77" s="57">
        <f>SUMIF(Lançamentos!$D$5:$D$44,DRE!$C77,Lançamentos!$F$5:$F$44)</f>
        <v>0</v>
      </c>
      <c r="E77" s="55">
        <f>SUMIF(Lançamentos!$K$5:$K$44,DRE!$C77,Lançamentos!$M$5:$M$44)</f>
        <v>0</v>
      </c>
      <c r="F77" s="55">
        <f>SUMIF(Lançamentos!$R$5:$R$44,DRE!$C77,Lançamentos!$T$5:$T$44)</f>
        <v>0</v>
      </c>
      <c r="G77" s="55">
        <f>SUMIF(Lançamentos!$Y$5:$Y$44,DRE!$C77,Lançamentos!$AA$5:$AA$44)</f>
        <v>0</v>
      </c>
      <c r="H77" s="55">
        <f>SUMIF(Lançamentos!$AF$5:$AF$44,DRE!$C77,Lançamentos!$AH$5:$AH$44)</f>
        <v>0</v>
      </c>
      <c r="I77" s="55">
        <f>SUMIF(Lançamentos!$AM$5:$AM$44,DRE!$C77,Lançamentos!$AO$5:$AO$44)</f>
        <v>0</v>
      </c>
      <c r="J77" s="55">
        <f>SUMIF(Lançamentos!$AM$5:$AM$44,DRE!$C77,Lançamentos!$AO$5:$AO$44)</f>
        <v>0</v>
      </c>
      <c r="K77" s="55">
        <f>SUMIF(Lançamentos!$BA$5:$BA$44,DRE!$C77,Lançamentos!$BC$5:$BC$44)</f>
        <v>0</v>
      </c>
      <c r="L77" s="55">
        <f ca="1">SUMIF(Lançamentos!$BA$5:$BH$44,DRE!$C77,Lançamentos!$BJ$5:$BJ$44)</f>
        <v>0</v>
      </c>
      <c r="M77" s="55">
        <f>SUMIF(Lançamentos!$BO$5:$BO$44,DRE!$C77,Lançamentos!$BQ$5:$BQ$44)</f>
        <v>0</v>
      </c>
      <c r="N77" s="55">
        <f>SUMIF(Lançamentos!$BV$5:$BV$44,DRE!$C77,Lançamentos!$BX$5:$BX$44)</f>
        <v>0</v>
      </c>
      <c r="O77" s="55">
        <f>SUMIF(Lançamentos!$CC$5:$CC$44,DRE!$C77,Lançamentos!$CE$5:$CE$44)</f>
        <v>0</v>
      </c>
    </row>
    <row r="78" spans="1:15" s="4" customFormat="1" ht="15.75" customHeight="1">
      <c r="B78" s="68" t="str">
        <f>Contas!C76</f>
        <v>13.1.2.9</v>
      </c>
      <c r="C78" s="56">
        <f>VLOOKUP(B78,Contas!$C$3:$D$125,2,FALSE)</f>
        <v>0</v>
      </c>
      <c r="D78" s="57">
        <f>SUMIF(Lançamentos!$D$5:$D$44,DRE!$C78,Lançamentos!$F$5:$F$44)</f>
        <v>0</v>
      </c>
      <c r="E78" s="55">
        <f>SUMIF(Lançamentos!$K$5:$K$44,DRE!$C78,Lançamentos!$M$5:$M$44)</f>
        <v>0</v>
      </c>
      <c r="F78" s="55">
        <f>SUMIF(Lançamentos!$R$5:$R$44,DRE!$C78,Lançamentos!$T$5:$T$44)</f>
        <v>0</v>
      </c>
      <c r="G78" s="55">
        <f>SUMIF(Lançamentos!$Y$5:$Y$44,DRE!$C78,Lançamentos!$AA$5:$AA$44)</f>
        <v>0</v>
      </c>
      <c r="H78" s="55">
        <f>SUMIF(Lançamentos!$AF$5:$AF$44,DRE!$C78,Lançamentos!$AH$5:$AH$44)</f>
        <v>0</v>
      </c>
      <c r="I78" s="55">
        <f>SUMIF(Lançamentos!$AM$5:$AM$44,DRE!$C78,Lançamentos!$AO$5:$AO$44)</f>
        <v>0</v>
      </c>
      <c r="J78" s="55">
        <f>SUMIF(Lançamentos!$AM$5:$AM$44,DRE!$C78,Lançamentos!$AO$5:$AO$44)</f>
        <v>0</v>
      </c>
      <c r="K78" s="55">
        <f>SUMIF(Lançamentos!$BA$5:$BA$44,DRE!$C78,Lançamentos!$BC$5:$BC$44)</f>
        <v>0</v>
      </c>
      <c r="L78" s="55">
        <f ca="1">SUMIF(Lançamentos!$BA$5:$BH$44,DRE!$C78,Lançamentos!$BJ$5:$BJ$44)</f>
        <v>0</v>
      </c>
      <c r="M78" s="55">
        <f>SUMIF(Lançamentos!$BO$5:$BO$44,DRE!$C78,Lançamentos!$BQ$5:$BQ$44)</f>
        <v>0</v>
      </c>
      <c r="N78" s="55">
        <f>SUMIF(Lançamentos!$BV$5:$BV$44,DRE!$C78,Lançamentos!$BX$5:$BX$44)</f>
        <v>0</v>
      </c>
      <c r="O78" s="55">
        <f>SUMIF(Lançamentos!$CC$5:$CC$44,DRE!$C78,Lançamentos!$CE$5:$CE$44)</f>
        <v>0</v>
      </c>
    </row>
    <row r="79" spans="1:15" s="4" customFormat="1" ht="15.75" customHeight="1">
      <c r="B79" s="68" t="str">
        <f>Contas!C77</f>
        <v>13.1.2.10</v>
      </c>
      <c r="C79" s="56">
        <f>VLOOKUP(B79,Contas!$C$3:$D$125,2,FALSE)</f>
        <v>0</v>
      </c>
      <c r="D79" s="57">
        <f>SUMIF(Lançamentos!$D$5:$D$44,DRE!$C79,Lançamentos!$F$5:$F$44)</f>
        <v>0</v>
      </c>
      <c r="E79" s="55">
        <f>SUMIF(Lançamentos!$K$5:$K$44,DRE!$C79,Lançamentos!$M$5:$M$44)</f>
        <v>0</v>
      </c>
      <c r="F79" s="55">
        <f>SUMIF(Lançamentos!$R$5:$R$44,DRE!$C79,Lançamentos!$T$5:$T$44)</f>
        <v>0</v>
      </c>
      <c r="G79" s="55">
        <f>SUMIF(Lançamentos!$Y$5:$Y$44,DRE!$C79,Lançamentos!$AA$5:$AA$44)</f>
        <v>0</v>
      </c>
      <c r="H79" s="55">
        <f>SUMIF(Lançamentos!$AF$5:$AF$44,DRE!$C79,Lançamentos!$AH$5:$AH$44)</f>
        <v>0</v>
      </c>
      <c r="I79" s="55">
        <f>SUMIF(Lançamentos!$AM$5:$AM$44,DRE!$C79,Lançamentos!$AO$5:$AO$44)</f>
        <v>0</v>
      </c>
      <c r="J79" s="55">
        <f>SUMIF(Lançamentos!$AM$5:$AM$44,DRE!$C79,Lançamentos!$AO$5:$AO$44)</f>
        <v>0</v>
      </c>
      <c r="K79" s="55">
        <f>SUMIF(Lançamentos!$BA$5:$BA$44,DRE!$C79,Lançamentos!$BC$5:$BC$44)</f>
        <v>0</v>
      </c>
      <c r="L79" s="55">
        <f ca="1">SUMIF(Lançamentos!$BA$5:$BH$44,DRE!$C79,Lançamentos!$BJ$5:$BJ$44)</f>
        <v>0</v>
      </c>
      <c r="M79" s="55">
        <f>SUMIF(Lançamentos!$BO$5:$BO$44,DRE!$C79,Lançamentos!$BQ$5:$BQ$44)</f>
        <v>0</v>
      </c>
      <c r="N79" s="55">
        <f>SUMIF(Lançamentos!$BV$5:$BV$44,DRE!$C79,Lançamentos!$BX$5:$BX$44)</f>
        <v>0</v>
      </c>
      <c r="O79" s="55">
        <f>SUMIF(Lançamentos!$CC$5:$CC$44,DRE!$C79,Lançamentos!$CE$5:$CE$44)</f>
        <v>0</v>
      </c>
    </row>
    <row r="80" spans="1:15" s="14" customFormat="1" ht="15.75" customHeight="1">
      <c r="A80" s="9"/>
      <c r="B80" s="68" t="str">
        <f>Contas!C78</f>
        <v>13.1.3</v>
      </c>
      <c r="C80" s="53" t="str">
        <f>VLOOKUP(B80,Contas!$C$3:$D$125,2,FALSE)</f>
        <v>DESPESAS COM MARKETING</v>
      </c>
      <c r="D80" s="53">
        <f t="shared" ref="D80:O80" si="15">SUM(D81:D90)</f>
        <v>0</v>
      </c>
      <c r="E80" s="53">
        <f t="shared" si="15"/>
        <v>0</v>
      </c>
      <c r="F80" s="53">
        <f t="shared" si="15"/>
        <v>0</v>
      </c>
      <c r="G80" s="53">
        <f t="shared" si="15"/>
        <v>0</v>
      </c>
      <c r="H80" s="53">
        <f t="shared" si="15"/>
        <v>0</v>
      </c>
      <c r="I80" s="53">
        <f t="shared" si="15"/>
        <v>0</v>
      </c>
      <c r="J80" s="53">
        <f t="shared" si="15"/>
        <v>0</v>
      </c>
      <c r="K80" s="53">
        <f t="shared" si="15"/>
        <v>0</v>
      </c>
      <c r="L80" s="53">
        <f t="shared" ca="1" si="15"/>
        <v>0</v>
      </c>
      <c r="M80" s="53">
        <f t="shared" si="15"/>
        <v>0</v>
      </c>
      <c r="N80" s="53">
        <f t="shared" si="15"/>
        <v>0</v>
      </c>
      <c r="O80" s="53">
        <f t="shared" si="15"/>
        <v>0</v>
      </c>
    </row>
    <row r="81" spans="1:15" s="4" customFormat="1" ht="15.75" customHeight="1">
      <c r="B81" s="68" t="str">
        <f>Contas!C79</f>
        <v>13.1.3.1</v>
      </c>
      <c r="C81" s="56">
        <f>VLOOKUP(B81,Contas!$C$3:$D$125,2,FALSE)</f>
        <v>0</v>
      </c>
      <c r="D81" s="57">
        <f>SUMIF(Lançamentos!$D$5:$D$44,DRE!$C81,Lançamentos!$F$5:$F$44)</f>
        <v>0</v>
      </c>
      <c r="E81" s="55">
        <f>SUMIF(Lançamentos!$K$5:$K$44,DRE!$C81,Lançamentos!$M$5:$M$44)</f>
        <v>0</v>
      </c>
      <c r="F81" s="55">
        <f>SUMIF(Lançamentos!$R$5:$R$44,DRE!$C81,Lançamentos!$T$5:$T$44)</f>
        <v>0</v>
      </c>
      <c r="G81" s="55">
        <f>SUMIF(Lançamentos!$Y$5:$Y$44,DRE!$C81,Lançamentos!$AA$5:$AA$44)</f>
        <v>0</v>
      </c>
      <c r="H81" s="55">
        <f>SUMIF(Lançamentos!$AF$5:$AF$44,DRE!$C81,Lançamentos!$AH$5:$AH$44)</f>
        <v>0</v>
      </c>
      <c r="I81" s="55">
        <f>SUMIF(Lançamentos!$AM$5:$AM$44,DRE!$C81,Lançamentos!$AO$5:$AO$44)</f>
        <v>0</v>
      </c>
      <c r="J81" s="55">
        <f>SUMIF(Lançamentos!$AM$5:$AM$44,DRE!$C81,Lançamentos!$AO$5:$AO$44)</f>
        <v>0</v>
      </c>
      <c r="K81" s="55">
        <f>SUMIF(Lançamentos!$BA$5:$BA$44,DRE!$C81,Lançamentos!$BC$5:$BC$44)</f>
        <v>0</v>
      </c>
      <c r="L81" s="55">
        <f ca="1">SUMIF(Lançamentos!$BA$5:$BH$44,DRE!$C81,Lançamentos!$BJ$5:$BJ$44)</f>
        <v>0</v>
      </c>
      <c r="M81" s="55">
        <f>SUMIF(Lançamentos!$BO$5:$BO$44,DRE!$C81,Lançamentos!$BQ$5:$BQ$44)</f>
        <v>0</v>
      </c>
      <c r="N81" s="55">
        <f>SUMIF(Lançamentos!$BV$5:$BV$44,DRE!$C81,Lançamentos!$BX$5:$BX$44)</f>
        <v>0</v>
      </c>
      <c r="O81" s="55">
        <f>SUMIF(Lançamentos!$CC$5:$CC$44,DRE!$C81,Lançamentos!$CE$5:$CE$44)</f>
        <v>0</v>
      </c>
    </row>
    <row r="82" spans="1:15" s="4" customFormat="1" ht="15.75" customHeight="1">
      <c r="B82" s="68" t="str">
        <f>Contas!C80</f>
        <v>13.1.3.2</v>
      </c>
      <c r="C82" s="56">
        <f>VLOOKUP(B82,Contas!$C$3:$D$125,2,FALSE)</f>
        <v>0</v>
      </c>
      <c r="D82" s="57">
        <f>SUMIF(Lançamentos!$D$5:$D$44,DRE!$C82,Lançamentos!$F$5:$F$44)</f>
        <v>0</v>
      </c>
      <c r="E82" s="55">
        <f>SUMIF(Lançamentos!$K$5:$K$44,DRE!$C82,Lançamentos!$M$5:$M$44)</f>
        <v>0</v>
      </c>
      <c r="F82" s="55">
        <f>SUMIF(Lançamentos!$R$5:$R$44,DRE!$C82,Lançamentos!$T$5:$T$44)</f>
        <v>0</v>
      </c>
      <c r="G82" s="55">
        <f>SUMIF(Lançamentos!$Y$5:$Y$44,DRE!$C82,Lançamentos!$AA$5:$AA$44)</f>
        <v>0</v>
      </c>
      <c r="H82" s="55">
        <f>SUMIF(Lançamentos!$AF$5:$AF$44,DRE!$C82,Lançamentos!$AH$5:$AH$44)</f>
        <v>0</v>
      </c>
      <c r="I82" s="55">
        <f>SUMIF(Lançamentos!$AM$5:$AM$44,DRE!$C82,Lançamentos!$AO$5:$AO$44)</f>
        <v>0</v>
      </c>
      <c r="J82" s="55">
        <f>SUMIF(Lançamentos!$AM$5:$AM$44,DRE!$C82,Lançamentos!$AO$5:$AO$44)</f>
        <v>0</v>
      </c>
      <c r="K82" s="55">
        <f>SUMIF(Lançamentos!$BA$5:$BA$44,DRE!$C82,Lançamentos!$BC$5:$BC$44)</f>
        <v>0</v>
      </c>
      <c r="L82" s="55">
        <f ca="1">SUMIF(Lançamentos!$BA$5:$BH$44,DRE!$C82,Lançamentos!$BJ$5:$BJ$44)</f>
        <v>0</v>
      </c>
      <c r="M82" s="55">
        <f>SUMIF(Lançamentos!$BO$5:$BO$44,DRE!$C82,Lançamentos!$BQ$5:$BQ$44)</f>
        <v>0</v>
      </c>
      <c r="N82" s="55">
        <f>SUMIF(Lançamentos!$BV$5:$BV$44,DRE!$C82,Lançamentos!$BX$5:$BX$44)</f>
        <v>0</v>
      </c>
      <c r="O82" s="55">
        <f>SUMIF(Lançamentos!$CC$5:$CC$44,DRE!$C82,Lançamentos!$CE$5:$CE$44)</f>
        <v>0</v>
      </c>
    </row>
    <row r="83" spans="1:15" s="4" customFormat="1" ht="15.75" customHeight="1">
      <c r="B83" s="68" t="str">
        <f>Contas!C81</f>
        <v>13.1.3.3</v>
      </c>
      <c r="C83" s="56">
        <f>VLOOKUP(B83,Contas!$C$3:$D$125,2,FALSE)</f>
        <v>0</v>
      </c>
      <c r="D83" s="57">
        <f>SUMIF(Lançamentos!$D$5:$D$44,DRE!$C83,Lançamentos!$F$5:$F$44)</f>
        <v>0</v>
      </c>
      <c r="E83" s="55">
        <f>SUMIF(Lançamentos!$K$5:$K$44,DRE!$C83,Lançamentos!$M$5:$M$44)</f>
        <v>0</v>
      </c>
      <c r="F83" s="55">
        <f>SUMIF(Lançamentos!$R$5:$R$44,DRE!$C83,Lançamentos!$T$5:$T$44)</f>
        <v>0</v>
      </c>
      <c r="G83" s="55">
        <f>SUMIF(Lançamentos!$Y$5:$Y$44,DRE!$C83,Lançamentos!$AA$5:$AA$44)</f>
        <v>0</v>
      </c>
      <c r="H83" s="55">
        <f>SUMIF(Lançamentos!$AF$5:$AF$44,DRE!$C83,Lançamentos!$AH$5:$AH$44)</f>
        <v>0</v>
      </c>
      <c r="I83" s="55">
        <f>SUMIF(Lançamentos!$AM$5:$AM$44,DRE!$C83,Lançamentos!$AO$5:$AO$44)</f>
        <v>0</v>
      </c>
      <c r="J83" s="55">
        <f>SUMIF(Lançamentos!$AM$5:$AM$44,DRE!$C83,Lançamentos!$AO$5:$AO$44)</f>
        <v>0</v>
      </c>
      <c r="K83" s="55">
        <f>SUMIF(Lançamentos!$BA$5:$BA$44,DRE!$C83,Lançamentos!$BC$5:$BC$44)</f>
        <v>0</v>
      </c>
      <c r="L83" s="55">
        <f ca="1">SUMIF(Lançamentos!$BA$5:$BH$44,DRE!$C83,Lançamentos!$BJ$5:$BJ$44)</f>
        <v>0</v>
      </c>
      <c r="M83" s="55">
        <f>SUMIF(Lançamentos!$BO$5:$BO$44,DRE!$C83,Lançamentos!$BQ$5:$BQ$44)</f>
        <v>0</v>
      </c>
      <c r="N83" s="55">
        <f>SUMIF(Lançamentos!$BV$5:$BV$44,DRE!$C83,Lançamentos!$BX$5:$BX$44)</f>
        <v>0</v>
      </c>
      <c r="O83" s="55">
        <f>SUMIF(Lançamentos!$CC$5:$CC$44,DRE!$C83,Lançamentos!$CE$5:$CE$44)</f>
        <v>0</v>
      </c>
    </row>
    <row r="84" spans="1:15" s="4" customFormat="1" ht="15.75" customHeight="1">
      <c r="B84" s="68" t="str">
        <f>Contas!C82</f>
        <v>13.1.3.4</v>
      </c>
      <c r="C84" s="56">
        <f>VLOOKUP(B84,Contas!$C$3:$D$125,2,FALSE)</f>
        <v>0</v>
      </c>
      <c r="D84" s="57">
        <f>SUMIF(Lançamentos!$D$5:$D$44,DRE!$C84,Lançamentos!$F$5:$F$44)</f>
        <v>0</v>
      </c>
      <c r="E84" s="55">
        <f>SUMIF(Lançamentos!$K$5:$K$44,DRE!$C84,Lançamentos!$M$5:$M$44)</f>
        <v>0</v>
      </c>
      <c r="F84" s="55">
        <f>SUMIF(Lançamentos!$R$5:$R$44,DRE!$C84,Lançamentos!$T$5:$T$44)</f>
        <v>0</v>
      </c>
      <c r="G84" s="55">
        <f>SUMIF(Lançamentos!$Y$5:$Y$44,DRE!$C84,Lançamentos!$AA$5:$AA$44)</f>
        <v>0</v>
      </c>
      <c r="H84" s="55">
        <f>SUMIF(Lançamentos!$AF$5:$AF$44,DRE!$C84,Lançamentos!$AH$5:$AH$44)</f>
        <v>0</v>
      </c>
      <c r="I84" s="55">
        <f>SUMIF(Lançamentos!$AM$5:$AM$44,DRE!$C84,Lançamentos!$AO$5:$AO$44)</f>
        <v>0</v>
      </c>
      <c r="J84" s="55">
        <f>SUMIF(Lançamentos!$AM$5:$AM$44,DRE!$C84,Lançamentos!$AO$5:$AO$44)</f>
        <v>0</v>
      </c>
      <c r="K84" s="55">
        <f>SUMIF(Lançamentos!$BA$5:$BA$44,DRE!$C84,Lançamentos!$BC$5:$BC$44)</f>
        <v>0</v>
      </c>
      <c r="L84" s="55">
        <f ca="1">SUMIF(Lançamentos!$BA$5:$BH$44,DRE!$C84,Lançamentos!$BJ$5:$BJ$44)</f>
        <v>0</v>
      </c>
      <c r="M84" s="55">
        <f>SUMIF(Lançamentos!$BO$5:$BO$44,DRE!$C84,Lançamentos!$BQ$5:$BQ$44)</f>
        <v>0</v>
      </c>
      <c r="N84" s="55">
        <f>SUMIF(Lançamentos!$BV$5:$BV$44,DRE!$C84,Lançamentos!$BX$5:$BX$44)</f>
        <v>0</v>
      </c>
      <c r="O84" s="55">
        <f>SUMIF(Lançamentos!$CC$5:$CC$44,DRE!$C84,Lançamentos!$CE$5:$CE$44)</f>
        <v>0</v>
      </c>
    </row>
    <row r="85" spans="1:15" s="4" customFormat="1" ht="15.75" customHeight="1">
      <c r="B85" s="68" t="str">
        <f>Contas!C83</f>
        <v>13.1.3.5</v>
      </c>
      <c r="C85" s="56">
        <f>VLOOKUP(B85,Contas!$C$3:$D$125,2,FALSE)</f>
        <v>0</v>
      </c>
      <c r="D85" s="57">
        <f>SUMIF(Lançamentos!$D$5:$D$44,DRE!$C85,Lançamentos!$F$5:$F$44)</f>
        <v>0</v>
      </c>
      <c r="E85" s="55">
        <f>SUMIF(Lançamentos!$K$5:$K$44,DRE!$C85,Lançamentos!$M$5:$M$44)</f>
        <v>0</v>
      </c>
      <c r="F85" s="55">
        <f>SUMIF(Lançamentos!$R$5:$R$44,DRE!$C85,Lançamentos!$T$5:$T$44)</f>
        <v>0</v>
      </c>
      <c r="G85" s="55">
        <f>SUMIF(Lançamentos!$Y$5:$Y$44,DRE!$C85,Lançamentos!$AA$5:$AA$44)</f>
        <v>0</v>
      </c>
      <c r="H85" s="55">
        <f>SUMIF(Lançamentos!$AF$5:$AF$44,DRE!$C85,Lançamentos!$AH$5:$AH$44)</f>
        <v>0</v>
      </c>
      <c r="I85" s="55">
        <f>SUMIF(Lançamentos!$AM$5:$AM$44,DRE!$C85,Lançamentos!$AO$5:$AO$44)</f>
        <v>0</v>
      </c>
      <c r="J85" s="55">
        <f>SUMIF(Lançamentos!$AM$5:$AM$44,DRE!$C85,Lançamentos!$AO$5:$AO$44)</f>
        <v>0</v>
      </c>
      <c r="K85" s="55">
        <f>SUMIF(Lançamentos!$BA$5:$BA$44,DRE!$C85,Lançamentos!$BC$5:$BC$44)</f>
        <v>0</v>
      </c>
      <c r="L85" s="55">
        <f ca="1">SUMIF(Lançamentos!$BA$5:$BH$44,DRE!$C85,Lançamentos!$BJ$5:$BJ$44)</f>
        <v>0</v>
      </c>
      <c r="M85" s="55">
        <f>SUMIF(Lançamentos!$BO$5:$BO$44,DRE!$C85,Lançamentos!$BQ$5:$BQ$44)</f>
        <v>0</v>
      </c>
      <c r="N85" s="55">
        <f>SUMIF(Lançamentos!$BV$5:$BV$44,DRE!$C85,Lançamentos!$BX$5:$BX$44)</f>
        <v>0</v>
      </c>
      <c r="O85" s="55">
        <f>SUMIF(Lançamentos!$CC$5:$CC$44,DRE!$C85,Lançamentos!$CE$5:$CE$44)</f>
        <v>0</v>
      </c>
    </row>
    <row r="86" spans="1:15" s="4" customFormat="1" ht="15.75" customHeight="1">
      <c r="B86" s="68" t="str">
        <f>Contas!C84</f>
        <v>13.1.3.6</v>
      </c>
      <c r="C86" s="56">
        <f>VLOOKUP(B86,Contas!$C$3:$D$125,2,FALSE)</f>
        <v>0</v>
      </c>
      <c r="D86" s="57">
        <f>SUMIF(Lançamentos!$D$5:$D$44,DRE!$C86,Lançamentos!$F$5:$F$44)</f>
        <v>0</v>
      </c>
      <c r="E86" s="55">
        <f>SUMIF(Lançamentos!$K$5:$K$44,DRE!$C86,Lançamentos!$M$5:$M$44)</f>
        <v>0</v>
      </c>
      <c r="F86" s="55">
        <f>SUMIF(Lançamentos!$R$5:$R$44,DRE!$C86,Lançamentos!$T$5:$T$44)</f>
        <v>0</v>
      </c>
      <c r="G86" s="55">
        <f>SUMIF(Lançamentos!$Y$5:$Y$44,DRE!$C86,Lançamentos!$AA$5:$AA$44)</f>
        <v>0</v>
      </c>
      <c r="H86" s="55">
        <f>SUMIF(Lançamentos!$AF$5:$AF$44,DRE!$C86,Lançamentos!$AH$5:$AH$44)</f>
        <v>0</v>
      </c>
      <c r="I86" s="55">
        <f>SUMIF(Lançamentos!$AM$5:$AM$44,DRE!$C86,Lançamentos!$AO$5:$AO$44)</f>
        <v>0</v>
      </c>
      <c r="J86" s="55">
        <f>SUMIF(Lançamentos!$AM$5:$AM$44,DRE!$C86,Lançamentos!$AO$5:$AO$44)</f>
        <v>0</v>
      </c>
      <c r="K86" s="55">
        <f>SUMIF(Lançamentos!$BA$5:$BA$44,DRE!$C86,Lançamentos!$BC$5:$BC$44)</f>
        <v>0</v>
      </c>
      <c r="L86" s="55">
        <f ca="1">SUMIF(Lançamentos!$BA$5:$BH$44,DRE!$C86,Lançamentos!$BJ$5:$BJ$44)</f>
        <v>0</v>
      </c>
      <c r="M86" s="55">
        <f>SUMIF(Lançamentos!$BO$5:$BO$44,DRE!$C86,Lançamentos!$BQ$5:$BQ$44)</f>
        <v>0</v>
      </c>
      <c r="N86" s="55">
        <f>SUMIF(Lançamentos!$BV$5:$BV$44,DRE!$C86,Lançamentos!$BX$5:$BX$44)</f>
        <v>0</v>
      </c>
      <c r="O86" s="55">
        <f>SUMIF(Lançamentos!$CC$5:$CC$44,DRE!$C86,Lançamentos!$CE$5:$CE$44)</f>
        <v>0</v>
      </c>
    </row>
    <row r="87" spans="1:15" s="4" customFormat="1" ht="15.75" customHeight="1">
      <c r="B87" s="68" t="str">
        <f>Contas!C85</f>
        <v>13.1.3.7</v>
      </c>
      <c r="C87" s="56">
        <f>VLOOKUP(B87,Contas!$C$3:$D$125,2,FALSE)</f>
        <v>0</v>
      </c>
      <c r="D87" s="57">
        <f>SUMIF(Lançamentos!$D$5:$D$44,DRE!$C87,Lançamentos!$F$5:$F$44)</f>
        <v>0</v>
      </c>
      <c r="E87" s="55">
        <f>SUMIF(Lançamentos!$K$5:$K$44,DRE!$C87,Lançamentos!$M$5:$M$44)</f>
        <v>0</v>
      </c>
      <c r="F87" s="55">
        <f>SUMIF(Lançamentos!$R$5:$R$44,DRE!$C87,Lançamentos!$T$5:$T$44)</f>
        <v>0</v>
      </c>
      <c r="G87" s="55">
        <f>SUMIF(Lançamentos!$Y$5:$Y$44,DRE!$C87,Lançamentos!$AA$5:$AA$44)</f>
        <v>0</v>
      </c>
      <c r="H87" s="55">
        <f>SUMIF(Lançamentos!$AF$5:$AF$44,DRE!$C87,Lançamentos!$AH$5:$AH$44)</f>
        <v>0</v>
      </c>
      <c r="I87" s="55">
        <f>SUMIF(Lançamentos!$AM$5:$AM$44,DRE!$C87,Lançamentos!$AO$5:$AO$44)</f>
        <v>0</v>
      </c>
      <c r="J87" s="55">
        <f>SUMIF(Lançamentos!$AM$5:$AM$44,DRE!$C87,Lançamentos!$AO$5:$AO$44)</f>
        <v>0</v>
      </c>
      <c r="K87" s="55">
        <f>SUMIF(Lançamentos!$BA$5:$BA$44,DRE!$C87,Lançamentos!$BC$5:$BC$44)</f>
        <v>0</v>
      </c>
      <c r="L87" s="55">
        <f ca="1">SUMIF(Lançamentos!$BA$5:$BH$44,DRE!$C87,Lançamentos!$BJ$5:$BJ$44)</f>
        <v>0</v>
      </c>
      <c r="M87" s="55">
        <f>SUMIF(Lançamentos!$BO$5:$BO$44,DRE!$C87,Lançamentos!$BQ$5:$BQ$44)</f>
        <v>0</v>
      </c>
      <c r="N87" s="55">
        <f>SUMIF(Lançamentos!$BV$5:$BV$44,DRE!$C87,Lançamentos!$BX$5:$BX$44)</f>
        <v>0</v>
      </c>
      <c r="O87" s="55">
        <f>SUMIF(Lançamentos!$CC$5:$CC$44,DRE!$C87,Lançamentos!$CE$5:$CE$44)</f>
        <v>0</v>
      </c>
    </row>
    <row r="88" spans="1:15" s="4" customFormat="1" ht="15.75" customHeight="1">
      <c r="B88" s="68" t="str">
        <f>Contas!C86</f>
        <v>13.1.3.8</v>
      </c>
      <c r="C88" s="56">
        <f>VLOOKUP(B88,Contas!$C$3:$D$125,2,FALSE)</f>
        <v>0</v>
      </c>
      <c r="D88" s="57">
        <f>SUMIF(Lançamentos!$D$5:$D$44,DRE!$C88,Lançamentos!$F$5:$F$44)</f>
        <v>0</v>
      </c>
      <c r="E88" s="55">
        <f>SUMIF(Lançamentos!$K$5:$K$44,DRE!$C88,Lançamentos!$M$5:$M$44)</f>
        <v>0</v>
      </c>
      <c r="F88" s="55">
        <f>SUMIF(Lançamentos!$R$5:$R$44,DRE!$C88,Lançamentos!$T$5:$T$44)</f>
        <v>0</v>
      </c>
      <c r="G88" s="55">
        <f>SUMIF(Lançamentos!$Y$5:$Y$44,DRE!$C88,Lançamentos!$AA$5:$AA$44)</f>
        <v>0</v>
      </c>
      <c r="H88" s="55">
        <f>SUMIF(Lançamentos!$AF$5:$AF$44,DRE!$C88,Lançamentos!$AH$5:$AH$44)</f>
        <v>0</v>
      </c>
      <c r="I88" s="55">
        <f>SUMIF(Lançamentos!$AM$5:$AM$44,DRE!$C88,Lançamentos!$AO$5:$AO$44)</f>
        <v>0</v>
      </c>
      <c r="J88" s="55">
        <f>SUMIF(Lançamentos!$AM$5:$AM$44,DRE!$C88,Lançamentos!$AO$5:$AO$44)</f>
        <v>0</v>
      </c>
      <c r="K88" s="55">
        <f>SUMIF(Lançamentos!$BA$5:$BA$44,DRE!$C88,Lançamentos!$BC$5:$BC$44)</f>
        <v>0</v>
      </c>
      <c r="L88" s="55">
        <f ca="1">SUMIF(Lançamentos!$BA$5:$BH$44,DRE!$C88,Lançamentos!$BJ$5:$BJ$44)</f>
        <v>0</v>
      </c>
      <c r="M88" s="55">
        <f>SUMIF(Lançamentos!$BO$5:$BO$44,DRE!$C88,Lançamentos!$BQ$5:$BQ$44)</f>
        <v>0</v>
      </c>
      <c r="N88" s="55">
        <f>SUMIF(Lançamentos!$BV$5:$BV$44,DRE!$C88,Lançamentos!$BX$5:$BX$44)</f>
        <v>0</v>
      </c>
      <c r="O88" s="55">
        <f>SUMIF(Lançamentos!$CC$5:$CC$44,DRE!$C88,Lançamentos!$CE$5:$CE$44)</f>
        <v>0</v>
      </c>
    </row>
    <row r="89" spans="1:15" s="4" customFormat="1" ht="15.75" customHeight="1">
      <c r="B89" s="68" t="str">
        <f>Contas!C87</f>
        <v>13.1.3.9</v>
      </c>
      <c r="C89" s="56">
        <f>VLOOKUP(B89,Contas!$C$3:$D$125,2,FALSE)</f>
        <v>0</v>
      </c>
      <c r="D89" s="57">
        <f>SUMIF(Lançamentos!$D$5:$D$44,DRE!$C89,Lançamentos!$F$5:$F$44)</f>
        <v>0</v>
      </c>
      <c r="E89" s="55">
        <f>SUMIF(Lançamentos!$K$5:$K$44,DRE!$C89,Lançamentos!$M$5:$M$44)</f>
        <v>0</v>
      </c>
      <c r="F89" s="55">
        <f>SUMIF(Lançamentos!$R$5:$R$44,DRE!$C89,Lançamentos!$T$5:$T$44)</f>
        <v>0</v>
      </c>
      <c r="G89" s="55">
        <f>SUMIF(Lançamentos!$Y$5:$Y$44,DRE!$C89,Lançamentos!$AA$5:$AA$44)</f>
        <v>0</v>
      </c>
      <c r="H89" s="55">
        <f>SUMIF(Lançamentos!$AF$5:$AF$44,DRE!$C89,Lançamentos!$AH$5:$AH$44)</f>
        <v>0</v>
      </c>
      <c r="I89" s="55">
        <f>SUMIF(Lançamentos!$AM$5:$AM$44,DRE!$C89,Lançamentos!$AO$5:$AO$44)</f>
        <v>0</v>
      </c>
      <c r="J89" s="55">
        <f>SUMIF(Lançamentos!$AM$5:$AM$44,DRE!$C89,Lançamentos!$AO$5:$AO$44)</f>
        <v>0</v>
      </c>
      <c r="K89" s="55">
        <f>SUMIF(Lançamentos!$BA$5:$BA$44,DRE!$C89,Lançamentos!$BC$5:$BC$44)</f>
        <v>0</v>
      </c>
      <c r="L89" s="55">
        <f ca="1">SUMIF(Lançamentos!$BA$5:$BH$44,DRE!$C89,Lançamentos!$BJ$5:$BJ$44)</f>
        <v>0</v>
      </c>
      <c r="M89" s="55">
        <f>SUMIF(Lançamentos!$BO$5:$BO$44,DRE!$C89,Lançamentos!$BQ$5:$BQ$44)</f>
        <v>0</v>
      </c>
      <c r="N89" s="55">
        <f>SUMIF(Lançamentos!$BV$5:$BV$44,DRE!$C89,Lançamentos!$BX$5:$BX$44)</f>
        <v>0</v>
      </c>
      <c r="O89" s="55">
        <f>SUMIF(Lançamentos!$CC$5:$CC$44,DRE!$C89,Lançamentos!$CE$5:$CE$44)</f>
        <v>0</v>
      </c>
    </row>
    <row r="90" spans="1:15" s="4" customFormat="1" ht="15.75" customHeight="1">
      <c r="B90" s="68" t="str">
        <f>Contas!C88</f>
        <v>13.1.3.10</v>
      </c>
      <c r="C90" s="56">
        <f>VLOOKUP(B90,Contas!$C$3:$D$125,2,FALSE)</f>
        <v>0</v>
      </c>
      <c r="D90" s="57">
        <f>SUMIF(Lançamentos!$D$5:$D$44,DRE!$C90,Lançamentos!$F$5:$F$44)</f>
        <v>0</v>
      </c>
      <c r="E90" s="55">
        <f>SUMIF(Lançamentos!$K$5:$K$44,DRE!$C90,Lançamentos!$M$5:$M$44)</f>
        <v>0</v>
      </c>
      <c r="F90" s="55">
        <f>SUMIF(Lançamentos!$R$5:$R$44,DRE!$C90,Lançamentos!$T$5:$T$44)</f>
        <v>0</v>
      </c>
      <c r="G90" s="55">
        <f>SUMIF(Lançamentos!$Y$5:$Y$44,DRE!$C90,Lançamentos!$AA$5:$AA$44)</f>
        <v>0</v>
      </c>
      <c r="H90" s="55">
        <f>SUMIF(Lançamentos!$AF$5:$AF$44,DRE!$C90,Lançamentos!$AH$5:$AH$44)</f>
        <v>0</v>
      </c>
      <c r="I90" s="55">
        <f>SUMIF(Lançamentos!$AM$5:$AM$44,DRE!$C90,Lançamentos!$AO$5:$AO$44)</f>
        <v>0</v>
      </c>
      <c r="J90" s="55">
        <f>SUMIF(Lançamentos!$AM$5:$AM$44,DRE!$C90,Lançamentos!$AO$5:$AO$44)</f>
        <v>0</v>
      </c>
      <c r="K90" s="55">
        <f>SUMIF(Lançamentos!$BA$5:$BA$44,DRE!$C90,Lançamentos!$BC$5:$BC$44)</f>
        <v>0</v>
      </c>
      <c r="L90" s="55">
        <f ca="1">SUMIF(Lançamentos!$BA$5:$BH$44,DRE!$C90,Lançamentos!$BJ$5:$BJ$44)</f>
        <v>0</v>
      </c>
      <c r="M90" s="55">
        <f>SUMIF(Lançamentos!$BO$5:$BO$44,DRE!$C90,Lançamentos!$BQ$5:$BQ$44)</f>
        <v>0</v>
      </c>
      <c r="N90" s="55">
        <f>SUMIF(Lançamentos!$BV$5:$BV$44,DRE!$C90,Lançamentos!$BX$5:$BX$44)</f>
        <v>0</v>
      </c>
      <c r="O90" s="55">
        <f>SUMIF(Lançamentos!$CC$5:$CC$44,DRE!$C90,Lançamentos!$CE$5:$CE$44)</f>
        <v>0</v>
      </c>
    </row>
    <row r="91" spans="1:15" s="16" customFormat="1" ht="15.75" customHeight="1">
      <c r="B91" s="74">
        <f>Contas!C89</f>
        <v>14</v>
      </c>
      <c r="C91" s="75" t="str">
        <f>VLOOKUP(B91,Contas!$C$3:$D$125,2,FALSE)</f>
        <v>LUCRO OPERACIONAL</v>
      </c>
      <c r="D91" s="75">
        <f t="shared" ref="D91:O91" si="16">D53-D56</f>
        <v>41000</v>
      </c>
      <c r="E91" s="75">
        <f t="shared" si="16"/>
        <v>41000</v>
      </c>
      <c r="F91" s="75">
        <f t="shared" si="16"/>
        <v>0</v>
      </c>
      <c r="G91" s="75">
        <f t="shared" si="16"/>
        <v>0</v>
      </c>
      <c r="H91" s="75">
        <f t="shared" si="16"/>
        <v>0</v>
      </c>
      <c r="I91" s="75">
        <f t="shared" si="16"/>
        <v>0</v>
      </c>
      <c r="J91" s="75">
        <f t="shared" si="16"/>
        <v>0</v>
      </c>
      <c r="K91" s="75">
        <f t="shared" si="16"/>
        <v>0</v>
      </c>
      <c r="L91" s="75">
        <f t="shared" ca="1" si="16"/>
        <v>0</v>
      </c>
      <c r="M91" s="75">
        <f t="shared" si="16"/>
        <v>0</v>
      </c>
      <c r="N91" s="75">
        <f t="shared" si="16"/>
        <v>0</v>
      </c>
      <c r="O91" s="75">
        <f t="shared" si="16"/>
        <v>0</v>
      </c>
    </row>
    <row r="92" spans="1:15" s="16" customFormat="1" ht="15.75" customHeight="1">
      <c r="B92" s="74">
        <f>Contas!C90</f>
        <v>15</v>
      </c>
      <c r="C92" s="75" t="str">
        <f>VLOOKUP(B92,Contas!$C$3:$D$125,2,FALSE)</f>
        <v>RESULTADO OPERACIONAL</v>
      </c>
      <c r="D92" s="75">
        <f t="shared" ref="D92:O92" si="17">D93-D104</f>
        <v>0</v>
      </c>
      <c r="E92" s="75">
        <f t="shared" si="17"/>
        <v>0</v>
      </c>
      <c r="F92" s="75">
        <f t="shared" si="17"/>
        <v>0</v>
      </c>
      <c r="G92" s="75">
        <f t="shared" si="17"/>
        <v>0</v>
      </c>
      <c r="H92" s="75">
        <f t="shared" si="17"/>
        <v>0</v>
      </c>
      <c r="I92" s="75">
        <f t="shared" si="17"/>
        <v>0</v>
      </c>
      <c r="J92" s="75">
        <f t="shared" si="17"/>
        <v>0</v>
      </c>
      <c r="K92" s="75">
        <f t="shared" si="17"/>
        <v>0</v>
      </c>
      <c r="L92" s="75">
        <f t="shared" ca="1" si="17"/>
        <v>0</v>
      </c>
      <c r="M92" s="75">
        <f t="shared" si="17"/>
        <v>0</v>
      </c>
      <c r="N92" s="75">
        <f t="shared" si="17"/>
        <v>0</v>
      </c>
      <c r="O92" s="75">
        <f t="shared" si="17"/>
        <v>0</v>
      </c>
    </row>
    <row r="93" spans="1:15" s="14" customFormat="1" ht="15.75" customHeight="1">
      <c r="A93" s="9"/>
      <c r="B93" s="76" t="str">
        <f>Contas!C91</f>
        <v>15.1</v>
      </c>
      <c r="C93" s="77" t="str">
        <f>VLOOKUP(B93,Contas!$C$3:$D$125,2,FALSE)</f>
        <v>RECEITAS NÃO OPERACIONAIS</v>
      </c>
      <c r="D93" s="77">
        <f t="shared" ref="D93:O93" si="18">SUM(D94:D103)</f>
        <v>0</v>
      </c>
      <c r="E93" s="77">
        <f t="shared" si="18"/>
        <v>0</v>
      </c>
      <c r="F93" s="77">
        <f t="shared" si="18"/>
        <v>0</v>
      </c>
      <c r="G93" s="77">
        <f t="shared" si="18"/>
        <v>0</v>
      </c>
      <c r="H93" s="77">
        <f t="shared" si="18"/>
        <v>0</v>
      </c>
      <c r="I93" s="77">
        <f t="shared" si="18"/>
        <v>0</v>
      </c>
      <c r="J93" s="77">
        <f t="shared" si="18"/>
        <v>0</v>
      </c>
      <c r="K93" s="77">
        <f t="shared" si="18"/>
        <v>0</v>
      </c>
      <c r="L93" s="77">
        <f t="shared" ca="1" si="18"/>
        <v>0</v>
      </c>
      <c r="M93" s="77">
        <f t="shared" si="18"/>
        <v>0</v>
      </c>
      <c r="N93" s="77">
        <f t="shared" si="18"/>
        <v>0</v>
      </c>
      <c r="O93" s="77">
        <f t="shared" si="18"/>
        <v>0</v>
      </c>
    </row>
    <row r="94" spans="1:15" ht="15.75" customHeight="1">
      <c r="B94" s="68" t="str">
        <f>Contas!C92</f>
        <v>15.1.1</v>
      </c>
      <c r="C94" s="56">
        <f>VLOOKUP(B94,Contas!$C$3:$D$125,2,FALSE)</f>
        <v>0</v>
      </c>
      <c r="D94" s="57">
        <f>SUMIF(Lançamentos!$D$5:$D$44,DRE!$C94,Lançamentos!$E$5:$E$44)</f>
        <v>0</v>
      </c>
      <c r="E94" s="55">
        <f>SUMIF(Lançamentos!$K$5:$K$44,DRE!$C94,Lançamentos!$L$5:$L$44)</f>
        <v>0</v>
      </c>
      <c r="F94" s="55">
        <f>SUMIF(Lançamentos!$R$5:$R$44,DRE!$C94,Lançamentos!$S$5:$S$44)</f>
        <v>0</v>
      </c>
      <c r="G94" s="55">
        <f>SUMIF(Lançamentos!$Y$5:$Y$44,DRE!$C94,Lançamentos!$Z$5:$Z$44)</f>
        <v>0</v>
      </c>
      <c r="H94" s="55">
        <f>SUMIF(Lançamentos!$AF$5:$AF$44,DRE!$C94,Lançamentos!$AG$5:$AG$44)</f>
        <v>0</v>
      </c>
      <c r="I94" s="55">
        <f>SUMIF(Lançamentos!$AM$5:$AM$44,DRE!$C94,Lançamentos!$AN$5:$AN$44)</f>
        <v>0</v>
      </c>
      <c r="J94" s="55">
        <f>SUMIF(Lançamentos!$AM$5:$AM$44,DRE!$C94,Lançamentos!$AN$5:$AN$44)</f>
        <v>0</v>
      </c>
      <c r="K94" s="55">
        <f>SUMIF(Lançamentos!$BA$5:$BA$44,DRE!$C94,Lançamentos!$BB$5:$BB$44)</f>
        <v>0</v>
      </c>
      <c r="L94" s="55">
        <f ca="1">SUMIF(Lançamentos!$BA$5:$BH$44,DRE!$C94,Lançamentos!$BI$5:$BI$44)</f>
        <v>0</v>
      </c>
      <c r="M94" s="55">
        <f>SUMIF(Lançamentos!$BO$5:$BO$44,DRE!$C94,Lançamentos!$BP$5:$BP$44)</f>
        <v>0</v>
      </c>
      <c r="N94" s="55">
        <f>SUMIF(Lançamentos!$BV$5:$BV$44,DRE!$C94,Lançamentos!$BW$5:$BW$44)</f>
        <v>0</v>
      </c>
      <c r="O94" s="55">
        <f>SUMIF(Lançamentos!$CC$5:$CC$44,DRE!$C94,Lançamentos!$CD$5:$CD$44)</f>
        <v>0</v>
      </c>
    </row>
    <row r="95" spans="1:15" ht="15.75" customHeight="1">
      <c r="B95" s="68" t="str">
        <f>Contas!C93</f>
        <v>15.1.2</v>
      </c>
      <c r="C95" s="56">
        <f>VLOOKUP(B95,Contas!$C$3:$D$125,2,FALSE)</f>
        <v>0</v>
      </c>
      <c r="D95" s="57">
        <f>SUMIF(Lançamentos!$D$5:$D$44,DRE!$C95,Lançamentos!$E$5:$E$44)</f>
        <v>0</v>
      </c>
      <c r="E95" s="55">
        <f>SUMIF(Lançamentos!$K$5:$K$44,DRE!$C95,Lançamentos!$L$5:$L$44)</f>
        <v>0</v>
      </c>
      <c r="F95" s="55">
        <f>SUMIF(Lançamentos!$R$5:$R$44,DRE!$C95,Lançamentos!$S$5:$S$44)</f>
        <v>0</v>
      </c>
      <c r="G95" s="55">
        <f>SUMIF(Lançamentos!$Y$5:$Y$44,DRE!$C95,Lançamentos!$Z$5:$Z$44)</f>
        <v>0</v>
      </c>
      <c r="H95" s="55">
        <f>SUMIF(Lançamentos!$AF$5:$AF$44,DRE!$C95,Lançamentos!$AG$5:$AG$44)</f>
        <v>0</v>
      </c>
      <c r="I95" s="55">
        <f>SUMIF(Lançamentos!$AM$5:$AM$44,DRE!$C95,Lançamentos!$AN$5:$AN$44)</f>
        <v>0</v>
      </c>
      <c r="J95" s="55">
        <f>SUMIF(Lançamentos!$AM$5:$AM$44,DRE!$C95,Lançamentos!$AN$5:$AN$44)</f>
        <v>0</v>
      </c>
      <c r="K95" s="55">
        <f>SUMIF(Lançamentos!$BA$5:$BA$44,DRE!$C95,Lançamentos!$BB$5:$BB$44)</f>
        <v>0</v>
      </c>
      <c r="L95" s="55">
        <f ca="1">SUMIF(Lançamentos!$BA$5:$BH$44,DRE!$C95,Lançamentos!$BI$5:$BI$44)</f>
        <v>0</v>
      </c>
      <c r="M95" s="55">
        <f>SUMIF(Lançamentos!$BO$5:$BO$44,DRE!$C95,Lançamentos!$BP$5:$BP$44)</f>
        <v>0</v>
      </c>
      <c r="N95" s="55">
        <f>SUMIF(Lançamentos!$BV$5:$BV$44,DRE!$C95,Lançamentos!$BW$5:$BW$44)</f>
        <v>0</v>
      </c>
      <c r="O95" s="55">
        <f>SUMIF(Lançamentos!$CC$5:$CC$44,DRE!$C95,Lançamentos!$CD$5:$CD$44)</f>
        <v>0</v>
      </c>
    </row>
    <row r="96" spans="1:15" ht="15.75" customHeight="1">
      <c r="B96" s="68" t="str">
        <f>Contas!C94</f>
        <v>15.1.3</v>
      </c>
      <c r="C96" s="56">
        <f>VLOOKUP(B96,Contas!$C$3:$D$125,2,FALSE)</f>
        <v>0</v>
      </c>
      <c r="D96" s="57">
        <f>SUMIF(Lançamentos!$D$5:$D$44,DRE!$C96,Lançamentos!$E$5:$E$44)</f>
        <v>0</v>
      </c>
      <c r="E96" s="55">
        <f>SUMIF(Lançamentos!$K$5:$K$44,DRE!$C96,Lançamentos!$L$5:$L$44)</f>
        <v>0</v>
      </c>
      <c r="F96" s="55">
        <f>SUMIF(Lançamentos!$R$5:$R$44,DRE!$C96,Lançamentos!$S$5:$S$44)</f>
        <v>0</v>
      </c>
      <c r="G96" s="55">
        <f>SUMIF(Lançamentos!$Y$5:$Y$44,DRE!$C96,Lançamentos!$Z$5:$Z$44)</f>
        <v>0</v>
      </c>
      <c r="H96" s="55">
        <f>SUMIF(Lançamentos!$AF$5:$AF$44,DRE!$C96,Lançamentos!$AG$5:$AG$44)</f>
        <v>0</v>
      </c>
      <c r="I96" s="55">
        <f>SUMIF(Lançamentos!$AM$5:$AM$44,DRE!$C96,Lançamentos!$AN$5:$AN$44)</f>
        <v>0</v>
      </c>
      <c r="J96" s="55">
        <f>SUMIF(Lançamentos!$AM$5:$AM$44,DRE!$C96,Lançamentos!$AN$5:$AN$44)</f>
        <v>0</v>
      </c>
      <c r="K96" s="55">
        <f>SUMIF(Lançamentos!$BA$5:$BA$44,DRE!$C96,Lançamentos!$BB$5:$BB$44)</f>
        <v>0</v>
      </c>
      <c r="L96" s="55">
        <f ca="1">SUMIF(Lançamentos!$BA$5:$BH$44,DRE!$C96,Lançamentos!$BI$5:$BI$44)</f>
        <v>0</v>
      </c>
      <c r="M96" s="55">
        <f>SUMIF(Lançamentos!$BO$5:$BO$44,DRE!$C96,Lançamentos!$BP$5:$BP$44)</f>
        <v>0</v>
      </c>
      <c r="N96" s="55">
        <f>SUMIF(Lançamentos!$BV$5:$BV$44,DRE!$C96,Lançamentos!$BW$5:$BW$44)</f>
        <v>0</v>
      </c>
      <c r="O96" s="55">
        <f>SUMIF(Lançamentos!$CC$5:$CC$44,DRE!$C96,Lançamentos!$CD$5:$CD$44)</f>
        <v>0</v>
      </c>
    </row>
    <row r="97" spans="1:15" ht="15.75" customHeight="1">
      <c r="B97" s="68" t="str">
        <f>Contas!C95</f>
        <v>15.1.4</v>
      </c>
      <c r="C97" s="56">
        <f>VLOOKUP(B97,Contas!$C$3:$D$125,2,FALSE)</f>
        <v>0</v>
      </c>
      <c r="D97" s="57">
        <f>SUMIF(Lançamentos!$D$5:$D$44,DRE!$C97,Lançamentos!$E$5:$E$44)</f>
        <v>0</v>
      </c>
      <c r="E97" s="55">
        <f>SUMIF(Lançamentos!$K$5:$K$44,DRE!$C97,Lançamentos!$L$5:$L$44)</f>
        <v>0</v>
      </c>
      <c r="F97" s="55">
        <f>SUMIF(Lançamentos!$R$5:$R$44,DRE!$C97,Lançamentos!$S$5:$S$44)</f>
        <v>0</v>
      </c>
      <c r="G97" s="55">
        <f>SUMIF(Lançamentos!$Y$5:$Y$44,DRE!$C97,Lançamentos!$Z$5:$Z$44)</f>
        <v>0</v>
      </c>
      <c r="H97" s="55">
        <f>SUMIF(Lançamentos!$AF$5:$AF$44,DRE!$C97,Lançamentos!$AG$5:$AG$44)</f>
        <v>0</v>
      </c>
      <c r="I97" s="55">
        <f>SUMIF(Lançamentos!$AM$5:$AM$44,DRE!$C97,Lançamentos!$AN$5:$AN$44)</f>
        <v>0</v>
      </c>
      <c r="J97" s="55">
        <f>SUMIF(Lançamentos!$AM$5:$AM$44,DRE!$C97,Lançamentos!$AN$5:$AN$44)</f>
        <v>0</v>
      </c>
      <c r="K97" s="55">
        <f>SUMIF(Lançamentos!$BA$5:$BA$44,DRE!$C97,Lançamentos!$BB$5:$BB$44)</f>
        <v>0</v>
      </c>
      <c r="L97" s="55">
        <f ca="1">SUMIF(Lançamentos!$BA$5:$BH$44,DRE!$C97,Lançamentos!$BI$5:$BI$44)</f>
        <v>0</v>
      </c>
      <c r="M97" s="55">
        <f>SUMIF(Lançamentos!$BO$5:$BO$44,DRE!$C97,Lançamentos!$BP$5:$BP$44)</f>
        <v>0</v>
      </c>
      <c r="N97" s="55">
        <f>SUMIF(Lançamentos!$BV$5:$BV$44,DRE!$C97,Lançamentos!$BW$5:$BW$44)</f>
        <v>0</v>
      </c>
      <c r="O97" s="55">
        <f>SUMIF(Lançamentos!$CC$5:$CC$44,DRE!$C97,Lançamentos!$CD$5:$CD$44)</f>
        <v>0</v>
      </c>
    </row>
    <row r="98" spans="1:15" ht="15.75" customHeight="1">
      <c r="B98" s="68" t="str">
        <f>Contas!C96</f>
        <v>15.1.5</v>
      </c>
      <c r="C98" s="56">
        <f>VLOOKUP(B98,Contas!$C$3:$D$125,2,FALSE)</f>
        <v>0</v>
      </c>
      <c r="D98" s="57">
        <f>SUMIF(Lançamentos!$D$5:$D$44,DRE!$C98,Lançamentos!$E$5:$E$44)</f>
        <v>0</v>
      </c>
      <c r="E98" s="55">
        <f>SUMIF(Lançamentos!$K$5:$K$44,DRE!$C98,Lançamentos!$L$5:$L$44)</f>
        <v>0</v>
      </c>
      <c r="F98" s="55">
        <f>SUMIF(Lançamentos!$R$5:$R$44,DRE!$C98,Lançamentos!$S$5:$S$44)</f>
        <v>0</v>
      </c>
      <c r="G98" s="55">
        <f>SUMIF(Lançamentos!$Y$5:$Y$44,DRE!$C98,Lançamentos!$Z$5:$Z$44)</f>
        <v>0</v>
      </c>
      <c r="H98" s="55">
        <f>SUMIF(Lançamentos!$AF$5:$AF$44,DRE!$C98,Lançamentos!$AG$5:$AG$44)</f>
        <v>0</v>
      </c>
      <c r="I98" s="55">
        <f>SUMIF(Lançamentos!$AM$5:$AM$44,DRE!$C98,Lançamentos!$AN$5:$AN$44)</f>
        <v>0</v>
      </c>
      <c r="J98" s="55">
        <f>SUMIF(Lançamentos!$AM$5:$AM$44,DRE!$C98,Lançamentos!$AN$5:$AN$44)</f>
        <v>0</v>
      </c>
      <c r="K98" s="55">
        <f>SUMIF(Lançamentos!$BA$5:$BA$44,DRE!$C98,Lançamentos!$BB$5:$BB$44)</f>
        <v>0</v>
      </c>
      <c r="L98" s="55">
        <f ca="1">SUMIF(Lançamentos!$BA$5:$BH$44,DRE!$C98,Lançamentos!$BI$5:$BI$44)</f>
        <v>0</v>
      </c>
      <c r="M98" s="55">
        <f>SUMIF(Lançamentos!$BO$5:$BO$44,DRE!$C98,Lançamentos!$BP$5:$BP$44)</f>
        <v>0</v>
      </c>
      <c r="N98" s="55">
        <f>SUMIF(Lançamentos!$BV$5:$BV$44,DRE!$C98,Lançamentos!$BW$5:$BW$44)</f>
        <v>0</v>
      </c>
      <c r="O98" s="55">
        <f>SUMIF(Lançamentos!$CC$5:$CC$44,DRE!$C98,Lançamentos!$CD$5:$CD$44)</f>
        <v>0</v>
      </c>
    </row>
    <row r="99" spans="1:15" ht="15.75" customHeight="1">
      <c r="B99" s="68" t="str">
        <f>Contas!C97</f>
        <v>15.1.6</v>
      </c>
      <c r="C99" s="56">
        <f>VLOOKUP(B99,Contas!$C$3:$D$125,2,FALSE)</f>
        <v>0</v>
      </c>
      <c r="D99" s="57">
        <f>SUMIF(Lançamentos!$D$5:$D$44,DRE!$C99,Lançamentos!$E$5:$E$44)</f>
        <v>0</v>
      </c>
      <c r="E99" s="55">
        <f>SUMIF(Lançamentos!$K$5:$K$44,DRE!$C99,Lançamentos!$L$5:$L$44)</f>
        <v>0</v>
      </c>
      <c r="F99" s="55">
        <f>SUMIF(Lançamentos!$R$5:$R$44,DRE!$C99,Lançamentos!$S$5:$S$44)</f>
        <v>0</v>
      </c>
      <c r="G99" s="55">
        <f>SUMIF(Lançamentos!$Y$5:$Y$44,DRE!$C99,Lançamentos!$Z$5:$Z$44)</f>
        <v>0</v>
      </c>
      <c r="H99" s="55">
        <f>SUMIF(Lançamentos!$AF$5:$AF$44,DRE!$C99,Lançamentos!$AG$5:$AG$44)</f>
        <v>0</v>
      </c>
      <c r="I99" s="55">
        <f>SUMIF(Lançamentos!$AM$5:$AM$44,DRE!$C99,Lançamentos!$AN$5:$AN$44)</f>
        <v>0</v>
      </c>
      <c r="J99" s="55">
        <f>SUMIF(Lançamentos!$AM$5:$AM$44,DRE!$C99,Lançamentos!$AN$5:$AN$44)</f>
        <v>0</v>
      </c>
      <c r="K99" s="55">
        <f>SUMIF(Lançamentos!$BA$5:$BA$44,DRE!$C99,Lançamentos!$BB$5:$BB$44)</f>
        <v>0</v>
      </c>
      <c r="L99" s="55">
        <f ca="1">SUMIF(Lançamentos!$BA$5:$BH$44,DRE!$C99,Lançamentos!$BI$5:$BI$44)</f>
        <v>0</v>
      </c>
      <c r="M99" s="55">
        <f>SUMIF(Lançamentos!$BO$5:$BO$44,DRE!$C99,Lançamentos!$BP$5:$BP$44)</f>
        <v>0</v>
      </c>
      <c r="N99" s="55">
        <f>SUMIF(Lançamentos!$BV$5:$BV$44,DRE!$C99,Lançamentos!$BW$5:$BW$44)</f>
        <v>0</v>
      </c>
      <c r="O99" s="55">
        <f>SUMIF(Lançamentos!$CC$5:$CC$44,DRE!$C99,Lançamentos!$CD$5:$CD$44)</f>
        <v>0</v>
      </c>
    </row>
    <row r="100" spans="1:15" ht="15.75" customHeight="1">
      <c r="B100" s="68" t="str">
        <f>Contas!C98</f>
        <v>15.1.7</v>
      </c>
      <c r="C100" s="56">
        <f>VLOOKUP(B100,Contas!$C$3:$D$125,2,FALSE)</f>
        <v>0</v>
      </c>
      <c r="D100" s="57">
        <f>SUMIF(Lançamentos!$D$5:$D$44,DRE!$C100,Lançamentos!$E$5:$E$44)</f>
        <v>0</v>
      </c>
      <c r="E100" s="55">
        <f>SUMIF(Lançamentos!$K$5:$K$44,DRE!$C100,Lançamentos!$L$5:$L$44)</f>
        <v>0</v>
      </c>
      <c r="F100" s="55">
        <f>SUMIF(Lançamentos!$R$5:$R$44,DRE!$C100,Lançamentos!$S$5:$S$44)</f>
        <v>0</v>
      </c>
      <c r="G100" s="55">
        <f>SUMIF(Lançamentos!$Y$5:$Y$44,DRE!$C100,Lançamentos!$Z$5:$Z$44)</f>
        <v>0</v>
      </c>
      <c r="H100" s="55">
        <f>SUMIF(Lançamentos!$AF$5:$AF$44,DRE!$C100,Lançamentos!$AG$5:$AG$44)</f>
        <v>0</v>
      </c>
      <c r="I100" s="55">
        <f>SUMIF(Lançamentos!$AM$5:$AM$44,DRE!$C100,Lançamentos!$AN$5:$AN$44)</f>
        <v>0</v>
      </c>
      <c r="J100" s="55">
        <f>SUMIF(Lançamentos!$AM$5:$AM$44,DRE!$C100,Lançamentos!$AN$5:$AN$44)</f>
        <v>0</v>
      </c>
      <c r="K100" s="55">
        <f>SUMIF(Lançamentos!$BA$5:$BA$44,DRE!$C100,Lançamentos!$BB$5:$BB$44)</f>
        <v>0</v>
      </c>
      <c r="L100" s="55">
        <f ca="1">SUMIF(Lançamentos!$BA$5:$BH$44,DRE!$C100,Lançamentos!$BI$5:$BI$44)</f>
        <v>0</v>
      </c>
      <c r="M100" s="55">
        <f>SUMIF(Lançamentos!$BO$5:$BO$44,DRE!$C100,Lançamentos!$BP$5:$BP$44)</f>
        <v>0</v>
      </c>
      <c r="N100" s="55">
        <f>SUMIF(Lançamentos!$BV$5:$BV$44,DRE!$C100,Lançamentos!$BW$5:$BW$44)</f>
        <v>0</v>
      </c>
      <c r="O100" s="55">
        <f>SUMIF(Lançamentos!$CC$5:$CC$44,DRE!$C100,Lançamentos!$CD$5:$CD$44)</f>
        <v>0</v>
      </c>
    </row>
    <row r="101" spans="1:15" ht="15.75" customHeight="1">
      <c r="B101" s="68" t="str">
        <f>Contas!C99</f>
        <v>15.1.8</v>
      </c>
      <c r="C101" s="56">
        <f>VLOOKUP(B101,Contas!$C$3:$D$125,2,FALSE)</f>
        <v>0</v>
      </c>
      <c r="D101" s="57">
        <f>SUMIF(Lançamentos!$D$5:$D$44,DRE!$C101,Lançamentos!$E$5:$E$44)</f>
        <v>0</v>
      </c>
      <c r="E101" s="55">
        <f>SUMIF(Lançamentos!$K$5:$K$44,DRE!$C101,Lançamentos!$L$5:$L$44)</f>
        <v>0</v>
      </c>
      <c r="F101" s="55">
        <f>SUMIF(Lançamentos!$R$5:$R$44,DRE!$C101,Lançamentos!$S$5:$S$44)</f>
        <v>0</v>
      </c>
      <c r="G101" s="55">
        <f>SUMIF(Lançamentos!$Y$5:$Y$44,DRE!$C101,Lançamentos!$Z$5:$Z$44)</f>
        <v>0</v>
      </c>
      <c r="H101" s="55">
        <f>SUMIF(Lançamentos!$AF$5:$AF$44,DRE!$C101,Lançamentos!$AG$5:$AG$44)</f>
        <v>0</v>
      </c>
      <c r="I101" s="55">
        <f>SUMIF(Lançamentos!$AM$5:$AM$44,DRE!$C101,Lançamentos!$AN$5:$AN$44)</f>
        <v>0</v>
      </c>
      <c r="J101" s="55">
        <f>SUMIF(Lançamentos!$AM$5:$AM$44,DRE!$C101,Lançamentos!$AN$5:$AN$44)</f>
        <v>0</v>
      </c>
      <c r="K101" s="55">
        <f>SUMIF(Lançamentos!$BA$5:$BA$44,DRE!$C101,Lançamentos!$BB$5:$BB$44)</f>
        <v>0</v>
      </c>
      <c r="L101" s="55">
        <f ca="1">SUMIF(Lançamentos!$BA$5:$BH$44,DRE!$C101,Lançamentos!$BI$5:$BI$44)</f>
        <v>0</v>
      </c>
      <c r="M101" s="55">
        <f>SUMIF(Lançamentos!$BO$5:$BO$44,DRE!$C101,Lançamentos!$BP$5:$BP$44)</f>
        <v>0</v>
      </c>
      <c r="N101" s="55">
        <f>SUMIF(Lançamentos!$BV$5:$BV$44,DRE!$C101,Lançamentos!$BW$5:$BW$44)</f>
        <v>0</v>
      </c>
      <c r="O101" s="55">
        <f>SUMIF(Lançamentos!$CC$5:$CC$44,DRE!$C101,Lançamentos!$CD$5:$CD$44)</f>
        <v>0</v>
      </c>
    </row>
    <row r="102" spans="1:15" ht="15.75" customHeight="1">
      <c r="B102" s="68" t="str">
        <f>Contas!C100</f>
        <v>15.1.9</v>
      </c>
      <c r="C102" s="56">
        <f>VLOOKUP(B102,Contas!$C$3:$D$125,2,FALSE)</f>
        <v>0</v>
      </c>
      <c r="D102" s="57">
        <f>SUMIF(Lançamentos!$D$5:$D$44,DRE!$C102,Lançamentos!$E$5:$E$44)</f>
        <v>0</v>
      </c>
      <c r="E102" s="55">
        <f>SUMIF(Lançamentos!$K$5:$K$44,DRE!$C102,Lançamentos!$L$5:$L$44)</f>
        <v>0</v>
      </c>
      <c r="F102" s="55">
        <f>SUMIF(Lançamentos!$R$5:$R$44,DRE!$C102,Lançamentos!$S$5:$S$44)</f>
        <v>0</v>
      </c>
      <c r="G102" s="55">
        <f>SUMIF(Lançamentos!$Y$5:$Y$44,DRE!$C102,Lançamentos!$Z$5:$Z$44)</f>
        <v>0</v>
      </c>
      <c r="H102" s="55">
        <f>SUMIF(Lançamentos!$AF$5:$AF$44,DRE!$C102,Lançamentos!$AG$5:$AG$44)</f>
        <v>0</v>
      </c>
      <c r="I102" s="55">
        <f>SUMIF(Lançamentos!$AM$5:$AM$44,DRE!$C102,Lançamentos!$AN$5:$AN$44)</f>
        <v>0</v>
      </c>
      <c r="J102" s="55">
        <f>SUMIF(Lançamentos!$AM$5:$AM$44,DRE!$C102,Lançamentos!$AN$5:$AN$44)</f>
        <v>0</v>
      </c>
      <c r="K102" s="55">
        <f>SUMIF(Lançamentos!$BA$5:$BA$44,DRE!$C102,Lançamentos!$BB$5:$BB$44)</f>
        <v>0</v>
      </c>
      <c r="L102" s="55">
        <f ca="1">SUMIF(Lançamentos!$BA$5:$BH$44,DRE!$C102,Lançamentos!$BI$5:$BI$44)</f>
        <v>0</v>
      </c>
      <c r="M102" s="55">
        <f>SUMIF(Lançamentos!$BO$5:$BO$44,DRE!$C102,Lançamentos!$BP$5:$BP$44)</f>
        <v>0</v>
      </c>
      <c r="N102" s="55">
        <f>SUMIF(Lançamentos!$BV$5:$BV$44,DRE!$C102,Lançamentos!$BW$5:$BW$44)</f>
        <v>0</v>
      </c>
      <c r="O102" s="55">
        <f>SUMIF(Lançamentos!$CC$5:$CC$44,DRE!$C102,Lançamentos!$CD$5:$CD$44)</f>
        <v>0</v>
      </c>
    </row>
    <row r="103" spans="1:15" ht="15.75" customHeight="1">
      <c r="B103" s="68" t="str">
        <f>Contas!C101</f>
        <v>15.1.10</v>
      </c>
      <c r="C103" s="56">
        <f>VLOOKUP(B103,Contas!$C$3:$D$125,2,FALSE)</f>
        <v>0</v>
      </c>
      <c r="D103" s="57">
        <f>SUMIF(Lançamentos!$D$5:$D$44,DRE!$C103,Lançamentos!$E$5:$E$44)</f>
        <v>0</v>
      </c>
      <c r="E103" s="55">
        <f>SUMIF(Lançamentos!$K$5:$K$44,DRE!$C103,Lançamentos!$L$5:$L$44)</f>
        <v>0</v>
      </c>
      <c r="F103" s="55">
        <f>SUMIF(Lançamentos!$R$5:$R$44,DRE!$C103,Lançamentos!$S$5:$S$44)</f>
        <v>0</v>
      </c>
      <c r="G103" s="55">
        <f>SUMIF(Lançamentos!$Y$5:$Y$44,DRE!$C103,Lançamentos!$Z$5:$Z$44)</f>
        <v>0</v>
      </c>
      <c r="H103" s="55">
        <f>SUMIF(Lançamentos!$AF$5:$AF$44,DRE!$C103,Lançamentos!$AG$5:$AG$44)</f>
        <v>0</v>
      </c>
      <c r="I103" s="55">
        <f>SUMIF(Lançamentos!$AM$5:$AM$44,DRE!$C103,Lançamentos!$AN$5:$AN$44)</f>
        <v>0</v>
      </c>
      <c r="J103" s="55">
        <f>SUMIF(Lançamentos!$AM$5:$AM$44,DRE!$C103,Lançamentos!$AN$5:$AN$44)</f>
        <v>0</v>
      </c>
      <c r="K103" s="55">
        <f>SUMIF(Lançamentos!$BA$5:$BA$44,DRE!$C103,Lançamentos!$BB$5:$BB$44)</f>
        <v>0</v>
      </c>
      <c r="L103" s="55">
        <f ca="1">SUMIF(Lançamentos!$BA$5:$BH$44,DRE!$C103,Lançamentos!$BI$5:$BI$44)</f>
        <v>0</v>
      </c>
      <c r="M103" s="55">
        <f>SUMIF(Lançamentos!$BO$5:$BO$44,DRE!$C103,Lançamentos!$BP$5:$BP$44)</f>
        <v>0</v>
      </c>
      <c r="N103" s="55">
        <f>SUMIF(Lançamentos!$BV$5:$BV$44,DRE!$C103,Lançamentos!$BW$5:$BW$44)</f>
        <v>0</v>
      </c>
      <c r="O103" s="55">
        <f>SUMIF(Lançamentos!$CC$5:$CC$44,DRE!$C103,Lançamentos!$CD$5:$CD$44)</f>
        <v>0</v>
      </c>
    </row>
    <row r="104" spans="1:15" s="14" customFormat="1" ht="15.75" customHeight="1">
      <c r="A104" s="9"/>
      <c r="B104" s="76" t="str">
        <f>Contas!C102</f>
        <v>15.2</v>
      </c>
      <c r="C104" s="77" t="str">
        <f>VLOOKUP(B104,Contas!$C$3:$D$125,2,FALSE)</f>
        <v>DESPESAS NÃO OPERACIONAIS</v>
      </c>
      <c r="D104" s="77">
        <f t="shared" ref="D104:O104" si="19">SUM(D105:D114)</f>
        <v>0</v>
      </c>
      <c r="E104" s="77">
        <f t="shared" si="19"/>
        <v>0</v>
      </c>
      <c r="F104" s="77">
        <f t="shared" si="19"/>
        <v>0</v>
      </c>
      <c r="G104" s="77">
        <f t="shared" si="19"/>
        <v>0</v>
      </c>
      <c r="H104" s="77">
        <f t="shared" si="19"/>
        <v>0</v>
      </c>
      <c r="I104" s="77">
        <f t="shared" si="19"/>
        <v>0</v>
      </c>
      <c r="J104" s="77">
        <f t="shared" si="19"/>
        <v>0</v>
      </c>
      <c r="K104" s="77">
        <f t="shared" si="19"/>
        <v>0</v>
      </c>
      <c r="L104" s="77">
        <f t="shared" ca="1" si="19"/>
        <v>0</v>
      </c>
      <c r="M104" s="77">
        <f t="shared" si="19"/>
        <v>0</v>
      </c>
      <c r="N104" s="77">
        <f t="shared" si="19"/>
        <v>0</v>
      </c>
      <c r="O104" s="77">
        <f t="shared" si="19"/>
        <v>0</v>
      </c>
    </row>
    <row r="105" spans="1:15" ht="15.75" customHeight="1">
      <c r="B105" s="68" t="str">
        <f>Contas!C103</f>
        <v>15.2.1</v>
      </c>
      <c r="C105" s="58">
        <f>VLOOKUP(B105,Contas!$C$3:$D$125,2,FALSE)</f>
        <v>0</v>
      </c>
      <c r="D105" s="59">
        <f>SUMIF(Lançamentos!$D$5:$D$44,DRE!$C105,Lançamentos!$F$5:$F$44)</f>
        <v>0</v>
      </c>
      <c r="E105" s="55">
        <f>SUMIF(Lançamentos!$K$5:$K$44,DRE!$C105,Lançamentos!$M$5:$M$44)</f>
        <v>0</v>
      </c>
      <c r="F105" s="55">
        <f>SUMIF(Lançamentos!$R$5:$R$44,DRE!$C105,Lançamentos!$T$5:$T$44)</f>
        <v>0</v>
      </c>
      <c r="G105" s="55">
        <f>SUMIF(Lançamentos!$Y$5:$Y$44,DRE!$C105,Lançamentos!$AA$5:$AA$44)</f>
        <v>0</v>
      </c>
      <c r="H105" s="55">
        <f>SUMIF(Lançamentos!$AF$5:$AF$44,DRE!$C105,Lançamentos!$AH$5:$AH$44)</f>
        <v>0</v>
      </c>
      <c r="I105" s="55">
        <f>SUMIF(Lançamentos!$AM$5:$AM$44,DRE!$C105,Lançamentos!$AO$5:$AO$44)</f>
        <v>0</v>
      </c>
      <c r="J105" s="55">
        <f>SUMIF(Lançamentos!$AM$5:$AM$44,DRE!$C105,Lançamentos!$AO$5:$AO$44)</f>
        <v>0</v>
      </c>
      <c r="K105" s="55">
        <f>SUMIF(Lançamentos!$BA$5:$BA$44,DRE!$C105,Lançamentos!$BC$5:$BC$44)</f>
        <v>0</v>
      </c>
      <c r="L105" s="55">
        <f ca="1">SUMIF(Lançamentos!$BA$5:$BH$44,DRE!$C105,Lançamentos!$BJ$5:$BJ$44)</f>
        <v>0</v>
      </c>
      <c r="M105" s="55">
        <f>SUMIF(Lançamentos!$BO$5:$BO$44,DRE!$C105,Lançamentos!$BQ$5:$BQ$44)</f>
        <v>0</v>
      </c>
      <c r="N105" s="55">
        <f>SUMIF(Lançamentos!$BV$5:$BV$44,DRE!$C105,Lançamentos!$BX$5:$BX$44)</f>
        <v>0</v>
      </c>
      <c r="O105" s="55">
        <f>SUMIF(Lançamentos!$CC$5:$CC$44,DRE!$C105,Lançamentos!$CE$5:$CE$44)</f>
        <v>0</v>
      </c>
    </row>
    <row r="106" spans="1:15" ht="15.75" customHeight="1">
      <c r="B106" s="68" t="str">
        <f>Contas!C104</f>
        <v>15.2.2</v>
      </c>
      <c r="C106" s="56">
        <f>VLOOKUP(B106,Contas!$C$3:$D$125,2,FALSE)</f>
        <v>0</v>
      </c>
      <c r="D106" s="59">
        <f>SUMIF(Lançamentos!$D$5:$D$44,DRE!$C106,Lançamentos!$F$5:$F$44)</f>
        <v>0</v>
      </c>
      <c r="E106" s="55">
        <f>SUMIF(Lançamentos!$K$5:$K$44,DRE!$C106,Lançamentos!$M$5:$M$44)</f>
        <v>0</v>
      </c>
      <c r="F106" s="55">
        <f>SUMIF(Lançamentos!$R$5:$R$44,DRE!$C106,Lançamentos!$T$5:$T$44)</f>
        <v>0</v>
      </c>
      <c r="G106" s="55">
        <f>SUMIF(Lançamentos!$Y$5:$Y$44,DRE!$C106,Lançamentos!$AA$5:$AA$44)</f>
        <v>0</v>
      </c>
      <c r="H106" s="55">
        <f>SUMIF(Lançamentos!$AF$5:$AF$44,DRE!$C106,Lançamentos!$AH$5:$AH$44)</f>
        <v>0</v>
      </c>
      <c r="I106" s="55">
        <f>SUMIF(Lançamentos!$AM$5:$AM$44,DRE!$C106,Lançamentos!$AO$5:$AO$44)</f>
        <v>0</v>
      </c>
      <c r="J106" s="55">
        <f>SUMIF(Lançamentos!$AM$5:$AM$44,DRE!$C106,Lançamentos!$AO$5:$AO$44)</f>
        <v>0</v>
      </c>
      <c r="K106" s="55">
        <f>SUMIF(Lançamentos!$BA$5:$BA$44,DRE!$C106,Lançamentos!$BC$5:$BC$44)</f>
        <v>0</v>
      </c>
      <c r="L106" s="55">
        <f ca="1">SUMIF(Lançamentos!$BA$5:$BH$44,DRE!$C106,Lançamentos!$BJ$5:$BJ$44)</f>
        <v>0</v>
      </c>
      <c r="M106" s="55">
        <f>SUMIF(Lançamentos!$BO$5:$BO$44,DRE!$C106,Lançamentos!$BQ$5:$BQ$44)</f>
        <v>0</v>
      </c>
      <c r="N106" s="55">
        <f>SUMIF(Lançamentos!$BV$5:$BV$44,DRE!$C106,Lançamentos!$BX$5:$BX$44)</f>
        <v>0</v>
      </c>
      <c r="O106" s="55">
        <f>SUMIF(Lançamentos!$CC$5:$CC$44,DRE!$C106,Lançamentos!$CE$5:$CE$44)</f>
        <v>0</v>
      </c>
    </row>
    <row r="107" spans="1:15" ht="15.75" customHeight="1">
      <c r="B107" s="68" t="str">
        <f>Contas!C105</f>
        <v>15.2.3</v>
      </c>
      <c r="C107" s="56">
        <f>VLOOKUP(B107,Contas!$C$3:$D$125,2,FALSE)</f>
        <v>0</v>
      </c>
      <c r="D107" s="59">
        <f>SUMIF(Lançamentos!$D$5:$D$44,DRE!$C107,Lançamentos!$F$5:$F$44)</f>
        <v>0</v>
      </c>
      <c r="E107" s="55">
        <f>SUMIF(Lançamentos!$K$5:$K$44,DRE!$C107,Lançamentos!$M$5:$M$44)</f>
        <v>0</v>
      </c>
      <c r="F107" s="55">
        <f>SUMIF(Lançamentos!$R$5:$R$44,DRE!$C107,Lançamentos!$T$5:$T$44)</f>
        <v>0</v>
      </c>
      <c r="G107" s="55">
        <f>SUMIF(Lançamentos!$Y$5:$Y$44,DRE!$C107,Lançamentos!$AA$5:$AA$44)</f>
        <v>0</v>
      </c>
      <c r="H107" s="55">
        <f>SUMIF(Lançamentos!$AF$5:$AF$44,DRE!$C107,Lançamentos!$AH$5:$AH$44)</f>
        <v>0</v>
      </c>
      <c r="I107" s="55">
        <f>SUMIF(Lançamentos!$AM$5:$AM$44,DRE!$C107,Lançamentos!$AO$5:$AO$44)</f>
        <v>0</v>
      </c>
      <c r="J107" s="55">
        <f>SUMIF(Lançamentos!$AM$5:$AM$44,DRE!$C107,Lançamentos!$AO$5:$AO$44)</f>
        <v>0</v>
      </c>
      <c r="K107" s="55">
        <f>SUMIF(Lançamentos!$BA$5:$BA$44,DRE!$C107,Lançamentos!$BC$5:$BC$44)</f>
        <v>0</v>
      </c>
      <c r="L107" s="55">
        <f ca="1">SUMIF(Lançamentos!$BA$5:$BH$44,DRE!$C107,Lançamentos!$BJ$5:$BJ$44)</f>
        <v>0</v>
      </c>
      <c r="M107" s="55">
        <f>SUMIF(Lançamentos!$BO$5:$BO$44,DRE!$C107,Lançamentos!$BQ$5:$BQ$44)</f>
        <v>0</v>
      </c>
      <c r="N107" s="55">
        <f>SUMIF(Lançamentos!$BV$5:$BV$44,DRE!$C107,Lançamentos!$BX$5:$BX$44)</f>
        <v>0</v>
      </c>
      <c r="O107" s="55">
        <f>SUMIF(Lançamentos!$CC$5:$CC$44,DRE!$C107,Lançamentos!$CE$5:$CE$44)</f>
        <v>0</v>
      </c>
    </row>
    <row r="108" spans="1:15" ht="15.75" customHeight="1">
      <c r="B108" s="68" t="str">
        <f>Contas!C106</f>
        <v>15.2.4</v>
      </c>
      <c r="C108" s="56">
        <f>VLOOKUP(B108,Contas!$C$3:$D$125,2,FALSE)</f>
        <v>0</v>
      </c>
      <c r="D108" s="59">
        <f>SUMIF(Lançamentos!$D$5:$D$44,DRE!$C108,Lançamentos!$F$5:$F$44)</f>
        <v>0</v>
      </c>
      <c r="E108" s="55">
        <f>SUMIF(Lançamentos!$K$5:$K$44,DRE!$C108,Lançamentos!$M$5:$M$44)</f>
        <v>0</v>
      </c>
      <c r="F108" s="55">
        <f>SUMIF(Lançamentos!$R$5:$R$44,DRE!$C108,Lançamentos!$T$5:$T$44)</f>
        <v>0</v>
      </c>
      <c r="G108" s="55">
        <f>SUMIF(Lançamentos!$Y$5:$Y$44,DRE!$C108,Lançamentos!$AA$5:$AA$44)</f>
        <v>0</v>
      </c>
      <c r="H108" s="55">
        <f>SUMIF(Lançamentos!$AF$5:$AF$44,DRE!$C108,Lançamentos!$AH$5:$AH$44)</f>
        <v>0</v>
      </c>
      <c r="I108" s="55">
        <f>SUMIF(Lançamentos!$AM$5:$AM$44,DRE!$C108,Lançamentos!$AO$5:$AO$44)</f>
        <v>0</v>
      </c>
      <c r="J108" s="55">
        <f>SUMIF(Lançamentos!$AM$5:$AM$44,DRE!$C108,Lançamentos!$AO$5:$AO$44)</f>
        <v>0</v>
      </c>
      <c r="K108" s="55">
        <f>SUMIF(Lançamentos!$BA$5:$BA$44,DRE!$C108,Lançamentos!$BC$5:$BC$44)</f>
        <v>0</v>
      </c>
      <c r="L108" s="55">
        <f ca="1">SUMIF(Lançamentos!$BA$5:$BH$44,DRE!$C108,Lançamentos!$BJ$5:$BJ$44)</f>
        <v>0</v>
      </c>
      <c r="M108" s="55">
        <f>SUMIF(Lançamentos!$BO$5:$BO$44,DRE!$C108,Lançamentos!$BQ$5:$BQ$44)</f>
        <v>0</v>
      </c>
      <c r="N108" s="55">
        <f>SUMIF(Lançamentos!$BV$5:$BV$44,DRE!$C108,Lançamentos!$BX$5:$BX$44)</f>
        <v>0</v>
      </c>
      <c r="O108" s="55">
        <f>SUMIF(Lançamentos!$CC$5:$CC$44,DRE!$C108,Lançamentos!$CE$5:$CE$44)</f>
        <v>0</v>
      </c>
    </row>
    <row r="109" spans="1:15" ht="15.75" customHeight="1">
      <c r="B109" s="68" t="str">
        <f>Contas!C107</f>
        <v>15.2.5</v>
      </c>
      <c r="C109" s="56">
        <f>VLOOKUP(B109,Contas!$C$3:$D$125,2,FALSE)</f>
        <v>0</v>
      </c>
      <c r="D109" s="59">
        <f>SUMIF(Lançamentos!$D$5:$D$44,DRE!$C109,Lançamentos!$F$5:$F$44)</f>
        <v>0</v>
      </c>
      <c r="E109" s="55">
        <f>SUMIF(Lançamentos!$K$5:$K$44,DRE!$C109,Lançamentos!$M$5:$M$44)</f>
        <v>0</v>
      </c>
      <c r="F109" s="55">
        <f>SUMIF(Lançamentos!$R$5:$R$44,DRE!$C109,Lançamentos!$T$5:$T$44)</f>
        <v>0</v>
      </c>
      <c r="G109" s="55">
        <f>SUMIF(Lançamentos!$Y$5:$Y$44,DRE!$C109,Lançamentos!$AA$5:$AA$44)</f>
        <v>0</v>
      </c>
      <c r="H109" s="55">
        <f>SUMIF(Lançamentos!$AF$5:$AF$44,DRE!$C109,Lançamentos!$AH$5:$AH$44)</f>
        <v>0</v>
      </c>
      <c r="I109" s="55">
        <f>SUMIF(Lançamentos!$AM$5:$AM$44,DRE!$C109,Lançamentos!$AO$5:$AO$44)</f>
        <v>0</v>
      </c>
      <c r="J109" s="55">
        <f>SUMIF(Lançamentos!$AM$5:$AM$44,DRE!$C109,Lançamentos!$AO$5:$AO$44)</f>
        <v>0</v>
      </c>
      <c r="K109" s="55">
        <f>SUMIF(Lançamentos!$BA$5:$BA$44,DRE!$C109,Lançamentos!$BC$5:$BC$44)</f>
        <v>0</v>
      </c>
      <c r="L109" s="55">
        <f ca="1">SUMIF(Lançamentos!$BA$5:$BH$44,DRE!$C109,Lançamentos!$BJ$5:$BJ$44)</f>
        <v>0</v>
      </c>
      <c r="M109" s="55">
        <f>SUMIF(Lançamentos!$BO$5:$BO$44,DRE!$C109,Lançamentos!$BQ$5:$BQ$44)</f>
        <v>0</v>
      </c>
      <c r="N109" s="55">
        <f>SUMIF(Lançamentos!$BV$5:$BV$44,DRE!$C109,Lançamentos!$BX$5:$BX$44)</f>
        <v>0</v>
      </c>
      <c r="O109" s="55">
        <f>SUMIF(Lançamentos!$CC$5:$CC$44,DRE!$C109,Lançamentos!$CE$5:$CE$44)</f>
        <v>0</v>
      </c>
    </row>
    <row r="110" spans="1:15" ht="15.75" customHeight="1">
      <c r="B110" s="68" t="str">
        <f>Contas!C108</f>
        <v>15.2.6</v>
      </c>
      <c r="C110" s="56">
        <f>VLOOKUP(B110,Contas!$C$3:$D$125,2,FALSE)</f>
        <v>0</v>
      </c>
      <c r="D110" s="59">
        <f>SUMIF(Lançamentos!$D$5:$D$44,DRE!$C110,Lançamentos!$F$5:$F$44)</f>
        <v>0</v>
      </c>
      <c r="E110" s="55">
        <f>SUMIF(Lançamentos!$K$5:$K$44,DRE!$C110,Lançamentos!$M$5:$M$44)</f>
        <v>0</v>
      </c>
      <c r="F110" s="55">
        <f>SUMIF(Lançamentos!$R$5:$R$44,DRE!$C110,Lançamentos!$T$5:$T$44)</f>
        <v>0</v>
      </c>
      <c r="G110" s="55">
        <f>SUMIF(Lançamentos!$Y$5:$Y$44,DRE!$C110,Lançamentos!$AA$5:$AA$44)</f>
        <v>0</v>
      </c>
      <c r="H110" s="55">
        <f>SUMIF(Lançamentos!$AF$5:$AF$44,DRE!$C110,Lançamentos!$AH$5:$AH$44)</f>
        <v>0</v>
      </c>
      <c r="I110" s="55">
        <f>SUMIF(Lançamentos!$AM$5:$AM$44,DRE!$C110,Lançamentos!$AO$5:$AO$44)</f>
        <v>0</v>
      </c>
      <c r="J110" s="55">
        <f>SUMIF(Lançamentos!$AM$5:$AM$44,DRE!$C110,Lançamentos!$AO$5:$AO$44)</f>
        <v>0</v>
      </c>
      <c r="K110" s="55">
        <f>SUMIF(Lançamentos!$BA$5:$BA$44,DRE!$C110,Lançamentos!$BC$5:$BC$44)</f>
        <v>0</v>
      </c>
      <c r="L110" s="55">
        <f ca="1">SUMIF(Lançamentos!$BA$5:$BH$44,DRE!$C110,Lançamentos!$BJ$5:$BJ$44)</f>
        <v>0</v>
      </c>
      <c r="M110" s="55">
        <f>SUMIF(Lançamentos!$BO$5:$BO$44,DRE!$C110,Lançamentos!$BQ$5:$BQ$44)</f>
        <v>0</v>
      </c>
      <c r="N110" s="55">
        <f>SUMIF(Lançamentos!$BV$5:$BV$44,DRE!$C110,Lançamentos!$BX$5:$BX$44)</f>
        <v>0</v>
      </c>
      <c r="O110" s="55">
        <f>SUMIF(Lançamentos!$CC$5:$CC$44,DRE!$C110,Lançamentos!$CE$5:$CE$44)</f>
        <v>0</v>
      </c>
    </row>
    <row r="111" spans="1:15" ht="15.75" customHeight="1">
      <c r="B111" s="68" t="str">
        <f>Contas!C109</f>
        <v>15.2.7</v>
      </c>
      <c r="C111" s="56">
        <f>VLOOKUP(B111,Contas!$C$3:$D$125,2,FALSE)</f>
        <v>0</v>
      </c>
      <c r="D111" s="59">
        <f>SUMIF(Lançamentos!$D$5:$D$44,DRE!$C111,Lançamentos!$F$5:$F$44)</f>
        <v>0</v>
      </c>
      <c r="E111" s="55">
        <f>SUMIF(Lançamentos!$K$5:$K$44,DRE!$C111,Lançamentos!$M$5:$M$44)</f>
        <v>0</v>
      </c>
      <c r="F111" s="55">
        <f>SUMIF(Lançamentos!$R$5:$R$44,DRE!$C111,Lançamentos!$T$5:$T$44)</f>
        <v>0</v>
      </c>
      <c r="G111" s="55">
        <f>SUMIF(Lançamentos!$Y$5:$Y$44,DRE!$C111,Lançamentos!$AA$5:$AA$44)</f>
        <v>0</v>
      </c>
      <c r="H111" s="55">
        <f>SUMIF(Lançamentos!$AF$5:$AF$44,DRE!$C111,Lançamentos!$AH$5:$AH$44)</f>
        <v>0</v>
      </c>
      <c r="I111" s="55">
        <f>SUMIF(Lançamentos!$AM$5:$AM$44,DRE!$C111,Lançamentos!$AO$5:$AO$44)</f>
        <v>0</v>
      </c>
      <c r="J111" s="55">
        <f>SUMIF(Lançamentos!$AM$5:$AM$44,DRE!$C111,Lançamentos!$AO$5:$AO$44)</f>
        <v>0</v>
      </c>
      <c r="K111" s="55">
        <f>SUMIF(Lançamentos!$BA$5:$BA$44,DRE!$C111,Lançamentos!$BC$5:$BC$44)</f>
        <v>0</v>
      </c>
      <c r="L111" s="55">
        <f ca="1">SUMIF(Lançamentos!$BA$5:$BH$44,DRE!$C111,Lançamentos!$BJ$5:$BJ$44)</f>
        <v>0</v>
      </c>
      <c r="M111" s="55">
        <f>SUMIF(Lançamentos!$BO$5:$BO$44,DRE!$C111,Lançamentos!$BQ$5:$BQ$44)</f>
        <v>0</v>
      </c>
      <c r="N111" s="55">
        <f>SUMIF(Lançamentos!$BV$5:$BV$44,DRE!$C111,Lançamentos!$BX$5:$BX$44)</f>
        <v>0</v>
      </c>
      <c r="O111" s="55">
        <f>SUMIF(Lançamentos!$CC$5:$CC$44,DRE!$C111,Lançamentos!$CE$5:$CE$44)</f>
        <v>0</v>
      </c>
    </row>
    <row r="112" spans="1:15" ht="15.75" customHeight="1">
      <c r="B112" s="68" t="str">
        <f>Contas!C110</f>
        <v>15.2.8</v>
      </c>
      <c r="C112" s="56">
        <f>VLOOKUP(B112,Contas!$C$3:$D$125,2,FALSE)</f>
        <v>0</v>
      </c>
      <c r="D112" s="59">
        <f>SUMIF(Lançamentos!$D$5:$D$44,DRE!$C112,Lançamentos!$F$5:$F$44)</f>
        <v>0</v>
      </c>
      <c r="E112" s="55">
        <f>SUMIF(Lançamentos!$K$5:$K$44,DRE!$C112,Lançamentos!$M$5:$M$44)</f>
        <v>0</v>
      </c>
      <c r="F112" s="55">
        <f>SUMIF(Lançamentos!$R$5:$R$44,DRE!$C112,Lançamentos!$T$5:$T$44)</f>
        <v>0</v>
      </c>
      <c r="G112" s="55">
        <f>SUMIF(Lançamentos!$Y$5:$Y$44,DRE!$C112,Lançamentos!$AA$5:$AA$44)</f>
        <v>0</v>
      </c>
      <c r="H112" s="55">
        <f>SUMIF(Lançamentos!$AF$5:$AF$44,DRE!$C112,Lançamentos!$AH$5:$AH$44)</f>
        <v>0</v>
      </c>
      <c r="I112" s="55">
        <f>SUMIF(Lançamentos!$AM$5:$AM$44,DRE!$C112,Lançamentos!$AO$5:$AO$44)</f>
        <v>0</v>
      </c>
      <c r="J112" s="55">
        <f>SUMIF(Lançamentos!$AM$5:$AM$44,DRE!$C112,Lançamentos!$AO$5:$AO$44)</f>
        <v>0</v>
      </c>
      <c r="K112" s="55">
        <f>SUMIF(Lançamentos!$BA$5:$BA$44,DRE!$C112,Lançamentos!$BC$5:$BC$44)</f>
        <v>0</v>
      </c>
      <c r="L112" s="55">
        <f ca="1">SUMIF(Lançamentos!$BA$5:$BH$44,DRE!$C112,Lançamentos!$BJ$5:$BJ$44)</f>
        <v>0</v>
      </c>
      <c r="M112" s="55">
        <f>SUMIF(Lançamentos!$BO$5:$BO$44,DRE!$C112,Lançamentos!$BQ$5:$BQ$44)</f>
        <v>0</v>
      </c>
      <c r="N112" s="55">
        <f>SUMIF(Lançamentos!$BV$5:$BV$44,DRE!$C112,Lançamentos!$BX$5:$BX$44)</f>
        <v>0</v>
      </c>
      <c r="O112" s="55">
        <f>SUMIF(Lançamentos!$CC$5:$CC$44,DRE!$C112,Lançamentos!$CE$5:$CE$44)</f>
        <v>0</v>
      </c>
    </row>
    <row r="113" spans="2:15" ht="15.75" customHeight="1">
      <c r="B113" s="68" t="str">
        <f>Contas!C111</f>
        <v>15.2.9</v>
      </c>
      <c r="C113" s="56">
        <f>VLOOKUP(B113,Contas!$C$3:$D$125,2,FALSE)</f>
        <v>0</v>
      </c>
      <c r="D113" s="59">
        <f>SUMIF(Lançamentos!$D$5:$D$44,DRE!$C113,Lançamentos!$F$5:$F$44)</f>
        <v>0</v>
      </c>
      <c r="E113" s="55">
        <f>SUMIF(Lançamentos!$K$5:$K$44,DRE!$C113,Lançamentos!$M$5:$M$44)</f>
        <v>0</v>
      </c>
      <c r="F113" s="55">
        <f>SUMIF(Lançamentos!$R$5:$R$44,DRE!$C113,Lançamentos!$T$5:$T$44)</f>
        <v>0</v>
      </c>
      <c r="G113" s="55">
        <f>SUMIF(Lançamentos!$Y$5:$Y$44,DRE!$C113,Lançamentos!$AA$5:$AA$44)</f>
        <v>0</v>
      </c>
      <c r="H113" s="55">
        <f>SUMIF(Lançamentos!$AF$5:$AF$44,DRE!$C113,Lançamentos!$AH$5:$AH$44)</f>
        <v>0</v>
      </c>
      <c r="I113" s="55">
        <f>SUMIF(Lançamentos!$AM$5:$AM$44,DRE!$C113,Lançamentos!$AO$5:$AO$44)</f>
        <v>0</v>
      </c>
      <c r="J113" s="55">
        <f>SUMIF(Lançamentos!$AM$5:$AM$44,DRE!$C113,Lançamentos!$AO$5:$AO$44)</f>
        <v>0</v>
      </c>
      <c r="K113" s="55">
        <f>SUMIF(Lançamentos!$BA$5:$BA$44,DRE!$C113,Lançamentos!$BC$5:$BC$44)</f>
        <v>0</v>
      </c>
      <c r="L113" s="55">
        <f ca="1">SUMIF(Lançamentos!$BA$5:$BH$44,DRE!$C113,Lançamentos!$BJ$5:$BJ$44)</f>
        <v>0</v>
      </c>
      <c r="M113" s="55">
        <f>SUMIF(Lançamentos!$BO$5:$BO$44,DRE!$C113,Lançamentos!$BQ$5:$BQ$44)</f>
        <v>0</v>
      </c>
      <c r="N113" s="55">
        <f>SUMIF(Lançamentos!$BV$5:$BV$44,DRE!$C113,Lançamentos!$BX$5:$BX$44)</f>
        <v>0</v>
      </c>
      <c r="O113" s="55">
        <f>SUMIF(Lançamentos!$CC$5:$CC$44,DRE!$C113,Lançamentos!$CE$5:$CE$44)</f>
        <v>0</v>
      </c>
    </row>
    <row r="114" spans="2:15" ht="15.75" customHeight="1">
      <c r="B114" s="68" t="str">
        <f>Contas!C112</f>
        <v>15.2.10</v>
      </c>
      <c r="C114" s="56">
        <f>VLOOKUP(B114,Contas!$C$3:$D$125,2,FALSE)</f>
        <v>0</v>
      </c>
      <c r="D114" s="59">
        <f>SUMIF(Lançamentos!$D$5:$D$44,DRE!$C114,Lançamentos!$F$5:$F$44)</f>
        <v>0</v>
      </c>
      <c r="E114" s="55">
        <f>SUMIF(Lançamentos!$K$5:$K$44,DRE!$C114,Lançamentos!$M$5:$M$44)</f>
        <v>0</v>
      </c>
      <c r="F114" s="55">
        <f>SUMIF(Lançamentos!$R$5:$R$44,DRE!$C114,Lançamentos!$T$5:$T$44)</f>
        <v>0</v>
      </c>
      <c r="G114" s="55">
        <f>SUMIF(Lançamentos!$Y$5:$Y$44,DRE!$C114,Lançamentos!$AA$5:$AA$44)</f>
        <v>0</v>
      </c>
      <c r="H114" s="55">
        <f>SUMIF(Lançamentos!$AF$5:$AF$44,DRE!$C114,Lançamentos!$AH$5:$AH$44)</f>
        <v>0</v>
      </c>
      <c r="I114" s="55">
        <f>SUMIF(Lançamentos!$AM$5:$AM$44,DRE!$C114,Lançamentos!$AO$5:$AO$44)</f>
        <v>0</v>
      </c>
      <c r="J114" s="55">
        <f>SUMIF(Lançamentos!$AM$5:$AM$44,DRE!$C114,Lançamentos!$AO$5:$AO$44)</f>
        <v>0</v>
      </c>
      <c r="K114" s="55">
        <f>SUMIF(Lançamentos!$BA$5:$BA$44,DRE!$C114,Lançamentos!$BC$5:$BC$44)</f>
        <v>0</v>
      </c>
      <c r="L114" s="55">
        <f ca="1">SUMIF(Lançamentos!$BA$5:$BH$44,DRE!$C114,Lançamentos!$BJ$5:$BJ$44)</f>
        <v>0</v>
      </c>
      <c r="M114" s="55">
        <f>SUMIF(Lançamentos!$BO$5:$BO$44,DRE!$C114,Lançamentos!$BQ$5:$BQ$44)</f>
        <v>0</v>
      </c>
      <c r="N114" s="55">
        <f>SUMIF(Lançamentos!$BV$5:$BV$44,DRE!$C114,Lançamentos!$BX$5:$BX$44)</f>
        <v>0</v>
      </c>
      <c r="O114" s="55">
        <f>SUMIF(Lançamentos!$CC$5:$CC$44,DRE!$C114,Lançamentos!$CE$5:$CE$44)</f>
        <v>0</v>
      </c>
    </row>
    <row r="115" spans="2:15" s="16" customFormat="1" ht="15.75" customHeight="1">
      <c r="B115" s="74">
        <f>Contas!C113</f>
        <v>16</v>
      </c>
      <c r="C115" s="75" t="str">
        <f>VLOOKUP(B115,Contas!$C$3:$D$125,2,FALSE)</f>
        <v>LUCRO OPERACIONAL (SEM IMPOSTOS)</v>
      </c>
      <c r="D115" s="75">
        <f t="shared" ref="D115:O115" si="20">D91+D92</f>
        <v>41000</v>
      </c>
      <c r="E115" s="75">
        <f t="shared" si="20"/>
        <v>41000</v>
      </c>
      <c r="F115" s="75">
        <f t="shared" si="20"/>
        <v>0</v>
      </c>
      <c r="G115" s="75">
        <f t="shared" si="20"/>
        <v>0</v>
      </c>
      <c r="H115" s="75">
        <f t="shared" si="20"/>
        <v>0</v>
      </c>
      <c r="I115" s="75">
        <f t="shared" si="20"/>
        <v>0</v>
      </c>
      <c r="J115" s="75">
        <f t="shared" si="20"/>
        <v>0</v>
      </c>
      <c r="K115" s="75">
        <f t="shared" si="20"/>
        <v>0</v>
      </c>
      <c r="L115" s="75">
        <f t="shared" ca="1" si="20"/>
        <v>0</v>
      </c>
      <c r="M115" s="75">
        <f t="shared" si="20"/>
        <v>0</v>
      </c>
      <c r="N115" s="75">
        <f t="shared" si="20"/>
        <v>0</v>
      </c>
      <c r="O115" s="75">
        <f t="shared" si="20"/>
        <v>0</v>
      </c>
    </row>
    <row r="116" spans="2:15" s="16" customFormat="1" ht="15.75" customHeight="1">
      <c r="B116" s="74">
        <f>Contas!C114</f>
        <v>17</v>
      </c>
      <c r="C116" s="75" t="str">
        <f>VLOOKUP(B116,Contas!$C$3:$D$125,2,FALSE)</f>
        <v>IMPOSTOS SOBRE O LUCRO</v>
      </c>
      <c r="D116" s="75">
        <f t="shared" ref="D116:O116" si="21">SUM(D117:D126)</f>
        <v>0</v>
      </c>
      <c r="E116" s="75">
        <f t="shared" si="21"/>
        <v>0</v>
      </c>
      <c r="F116" s="75">
        <f t="shared" si="21"/>
        <v>0</v>
      </c>
      <c r="G116" s="75">
        <f t="shared" si="21"/>
        <v>0</v>
      </c>
      <c r="H116" s="75">
        <f t="shared" si="21"/>
        <v>0</v>
      </c>
      <c r="I116" s="75">
        <f t="shared" si="21"/>
        <v>0</v>
      </c>
      <c r="J116" s="75">
        <f t="shared" si="21"/>
        <v>0</v>
      </c>
      <c r="K116" s="75">
        <f t="shared" si="21"/>
        <v>0</v>
      </c>
      <c r="L116" s="75">
        <f t="shared" ca="1" si="21"/>
        <v>0</v>
      </c>
      <c r="M116" s="75">
        <f t="shared" si="21"/>
        <v>0</v>
      </c>
      <c r="N116" s="75">
        <f t="shared" si="21"/>
        <v>0</v>
      </c>
      <c r="O116" s="75">
        <f t="shared" si="21"/>
        <v>0</v>
      </c>
    </row>
    <row r="117" spans="2:15">
      <c r="B117" s="68" t="str">
        <f>Contas!C115</f>
        <v>17.1.1</v>
      </c>
      <c r="C117" s="56">
        <f>VLOOKUP(B117,Contas!$C$3:$D$125,2,FALSE)</f>
        <v>0</v>
      </c>
      <c r="D117" s="60">
        <f>SUMIF(Lançamentos!$D$5:$D$44,DRE!$C117,Lançamentos!$F$5:$F$44)</f>
        <v>0</v>
      </c>
      <c r="E117" s="55">
        <f>SUMIF(Lançamentos!$K$5:$K$44,DRE!$C117,Lançamentos!$M$5:$M$44)</f>
        <v>0</v>
      </c>
      <c r="F117" s="55">
        <f>SUMIF(Lançamentos!$R$5:$R$44,DRE!$C117,Lançamentos!$T$5:$T$44)</f>
        <v>0</v>
      </c>
      <c r="G117" s="55">
        <f>SUMIF(Lançamentos!$Y$5:$Y$44,DRE!$C117,Lançamentos!$AA$5:$AA$44)</f>
        <v>0</v>
      </c>
      <c r="H117" s="55">
        <f>SUMIF(Lançamentos!$AF$5:$AF$44,DRE!$C117,Lançamentos!$AH$5:$AH$44)</f>
        <v>0</v>
      </c>
      <c r="I117" s="55">
        <f>SUMIF(Lançamentos!$AM$5:$AM$44,DRE!$C117,Lançamentos!$AO$5:$AO$44)</f>
        <v>0</v>
      </c>
      <c r="J117" s="55">
        <f>SUMIF(Lançamentos!$AM$5:$AM$44,DRE!$C117,Lançamentos!$AO$5:$AO$44)</f>
        <v>0</v>
      </c>
      <c r="K117" s="55">
        <f>SUMIF(Lançamentos!$BA$5:$BA$44,DRE!$C117,Lançamentos!$BC$5:$BC$44)</f>
        <v>0</v>
      </c>
      <c r="L117" s="55">
        <f ca="1">SUMIF(Lançamentos!$BA$5:$BH$44,DRE!$C117,Lançamentos!$BJ$5:$BJ$44)</f>
        <v>0</v>
      </c>
      <c r="M117" s="55">
        <f>SUMIF(Lançamentos!$BO$5:$BO$44,DRE!$C117,Lançamentos!$BQ$5:$BQ$44)</f>
        <v>0</v>
      </c>
      <c r="N117" s="55">
        <f>SUMIF(Lançamentos!$BV$5:$BV$44,DRE!$C117,Lançamentos!$BX$5:$BX$44)</f>
        <v>0</v>
      </c>
      <c r="O117" s="55">
        <f>SUMIF(Lançamentos!$CC$5:$CC$44,DRE!$C117,Lançamentos!$CE$5:$CE$44)</f>
        <v>0</v>
      </c>
    </row>
    <row r="118" spans="2:15">
      <c r="B118" s="68" t="str">
        <f>Contas!C116</f>
        <v>17.1.2</v>
      </c>
      <c r="C118" s="56">
        <f>VLOOKUP(B118,Contas!$C$3:$D$125,2,FALSE)</f>
        <v>0</v>
      </c>
      <c r="D118" s="60">
        <f>SUMIF(Lançamentos!$D$5:$D$44,DRE!$C118,Lançamentos!$F$5:$F$44)</f>
        <v>0</v>
      </c>
      <c r="E118" s="55">
        <f>SUMIF(Lançamentos!$K$5:$K$44,DRE!$C118,Lançamentos!$M$5:$M$44)</f>
        <v>0</v>
      </c>
      <c r="F118" s="55">
        <f>SUMIF(Lançamentos!$R$5:$R$44,DRE!$C118,Lançamentos!$T$5:$T$44)</f>
        <v>0</v>
      </c>
      <c r="G118" s="55">
        <f>SUMIF(Lançamentos!$Y$5:$Y$44,DRE!$C118,Lançamentos!$AA$5:$AA$44)</f>
        <v>0</v>
      </c>
      <c r="H118" s="55">
        <f>SUMIF(Lançamentos!$AF$5:$AF$44,DRE!$C118,Lançamentos!$AH$5:$AH$44)</f>
        <v>0</v>
      </c>
      <c r="I118" s="55">
        <f>SUMIF(Lançamentos!$AM$5:$AM$44,DRE!$C118,Lançamentos!$AO$5:$AO$44)</f>
        <v>0</v>
      </c>
      <c r="J118" s="55">
        <f>SUMIF(Lançamentos!$AM$5:$AM$44,DRE!$C118,Lançamentos!$AO$5:$AO$44)</f>
        <v>0</v>
      </c>
      <c r="K118" s="55">
        <f>SUMIF(Lançamentos!$BA$5:$BA$44,DRE!$C118,Lançamentos!$BC$5:$BC$44)</f>
        <v>0</v>
      </c>
      <c r="L118" s="55">
        <f ca="1">SUMIF(Lançamentos!$BA$5:$BH$44,DRE!$C118,Lançamentos!$BJ$5:$BJ$44)</f>
        <v>0</v>
      </c>
      <c r="M118" s="55">
        <f>SUMIF(Lançamentos!$BO$5:$BO$44,DRE!$C118,Lançamentos!$BQ$5:$BQ$44)</f>
        <v>0</v>
      </c>
      <c r="N118" s="55">
        <f>SUMIF(Lançamentos!$BV$5:$BV$44,DRE!$C118,Lançamentos!$BX$5:$BX$44)</f>
        <v>0</v>
      </c>
      <c r="O118" s="55">
        <f>SUMIF(Lançamentos!$CC$5:$CC$44,DRE!$C118,Lançamentos!$CE$5:$CE$44)</f>
        <v>0</v>
      </c>
    </row>
    <row r="119" spans="2:15">
      <c r="B119" s="68" t="str">
        <f>Contas!C117</f>
        <v>17.1.3</v>
      </c>
      <c r="C119" s="56">
        <f>VLOOKUP(B119,Contas!$C$3:$D$125,2,FALSE)</f>
        <v>0</v>
      </c>
      <c r="D119" s="60">
        <f>SUMIF(Lançamentos!$D$5:$D$44,DRE!$C119,Lançamentos!$F$5:$F$44)</f>
        <v>0</v>
      </c>
      <c r="E119" s="55">
        <f>SUMIF(Lançamentos!$K$5:$K$44,DRE!$C119,Lançamentos!$M$5:$M$44)</f>
        <v>0</v>
      </c>
      <c r="F119" s="55">
        <f>SUMIF(Lançamentos!$R$5:$R$44,DRE!$C119,Lançamentos!$T$5:$T$44)</f>
        <v>0</v>
      </c>
      <c r="G119" s="55">
        <f>SUMIF(Lançamentos!$Y$5:$Y$44,DRE!$C119,Lançamentos!$AA$5:$AA$44)</f>
        <v>0</v>
      </c>
      <c r="H119" s="55">
        <f>SUMIF(Lançamentos!$AF$5:$AF$44,DRE!$C119,Lançamentos!$AH$5:$AH$44)</f>
        <v>0</v>
      </c>
      <c r="I119" s="55">
        <f>SUMIF(Lançamentos!$AM$5:$AM$44,DRE!$C119,Lançamentos!$AO$5:$AO$44)</f>
        <v>0</v>
      </c>
      <c r="J119" s="55">
        <f>SUMIF(Lançamentos!$AM$5:$AM$44,DRE!$C119,Lançamentos!$AO$5:$AO$44)</f>
        <v>0</v>
      </c>
      <c r="K119" s="55">
        <f>SUMIF(Lançamentos!$BA$5:$BA$44,DRE!$C119,Lançamentos!$BC$5:$BC$44)</f>
        <v>0</v>
      </c>
      <c r="L119" s="55">
        <f ca="1">SUMIF(Lançamentos!$BA$5:$BH$44,DRE!$C119,Lançamentos!$BJ$5:$BJ$44)</f>
        <v>0</v>
      </c>
      <c r="M119" s="55">
        <f>SUMIF(Lançamentos!$BO$5:$BO$44,DRE!$C119,Lançamentos!$BQ$5:$BQ$44)</f>
        <v>0</v>
      </c>
      <c r="N119" s="55">
        <f>SUMIF(Lançamentos!$BV$5:$BV$44,DRE!$C119,Lançamentos!$BX$5:$BX$44)</f>
        <v>0</v>
      </c>
      <c r="O119" s="55">
        <f>SUMIF(Lançamentos!$CC$5:$CC$44,DRE!$C119,Lançamentos!$CE$5:$CE$44)</f>
        <v>0</v>
      </c>
    </row>
    <row r="120" spans="2:15">
      <c r="B120" s="68" t="str">
        <f>Contas!C118</f>
        <v>17.1.4</v>
      </c>
      <c r="C120" s="56">
        <f>VLOOKUP(B120,Contas!$C$3:$D$125,2,FALSE)</f>
        <v>0</v>
      </c>
      <c r="D120" s="60">
        <f>SUMIF(Lançamentos!$D$5:$D$44,DRE!$C120,Lançamentos!$F$5:$F$44)</f>
        <v>0</v>
      </c>
      <c r="E120" s="55">
        <f>SUMIF(Lançamentos!$K$5:$K$44,DRE!$C120,Lançamentos!$M$5:$M$44)</f>
        <v>0</v>
      </c>
      <c r="F120" s="55">
        <f>SUMIF(Lançamentos!$R$5:$R$44,DRE!$C120,Lançamentos!$T$5:$T$44)</f>
        <v>0</v>
      </c>
      <c r="G120" s="55">
        <f>SUMIF(Lançamentos!$Y$5:$Y$44,DRE!$C120,Lançamentos!$AA$5:$AA$44)</f>
        <v>0</v>
      </c>
      <c r="H120" s="55">
        <f>SUMIF(Lançamentos!$AF$5:$AF$44,DRE!$C120,Lançamentos!$AH$5:$AH$44)</f>
        <v>0</v>
      </c>
      <c r="I120" s="55">
        <f>SUMIF(Lançamentos!$AM$5:$AM$44,DRE!$C120,Lançamentos!$AO$5:$AO$44)</f>
        <v>0</v>
      </c>
      <c r="J120" s="55">
        <f>SUMIF(Lançamentos!$AM$5:$AM$44,DRE!$C120,Lançamentos!$AO$5:$AO$44)</f>
        <v>0</v>
      </c>
      <c r="K120" s="55">
        <f>SUMIF(Lançamentos!$BA$5:$BA$44,DRE!$C120,Lançamentos!$BC$5:$BC$44)</f>
        <v>0</v>
      </c>
      <c r="L120" s="55">
        <f ca="1">SUMIF(Lançamentos!$BA$5:$BH$44,DRE!$C120,Lançamentos!$BJ$5:$BJ$44)</f>
        <v>0</v>
      </c>
      <c r="M120" s="55">
        <f>SUMIF(Lançamentos!$BO$5:$BO$44,DRE!$C120,Lançamentos!$BQ$5:$BQ$44)</f>
        <v>0</v>
      </c>
      <c r="N120" s="55">
        <f>SUMIF(Lançamentos!$BV$5:$BV$44,DRE!$C120,Lançamentos!$BX$5:$BX$44)</f>
        <v>0</v>
      </c>
      <c r="O120" s="55">
        <f>SUMIF(Lançamentos!$CC$5:$CC$44,DRE!$C120,Lançamentos!$CE$5:$CE$44)</f>
        <v>0</v>
      </c>
    </row>
    <row r="121" spans="2:15">
      <c r="B121" s="68" t="str">
        <f>Contas!C119</f>
        <v>17.1.5</v>
      </c>
      <c r="C121" s="56">
        <f>VLOOKUP(B121,Contas!$C$3:$D$125,2,FALSE)</f>
        <v>0</v>
      </c>
      <c r="D121" s="60">
        <f>SUMIF(Lançamentos!$D$5:$D$44,DRE!$C121,Lançamentos!$F$5:$F$44)</f>
        <v>0</v>
      </c>
      <c r="E121" s="55">
        <f>SUMIF(Lançamentos!$K$5:$K$44,DRE!$C121,Lançamentos!$M$5:$M$44)</f>
        <v>0</v>
      </c>
      <c r="F121" s="55">
        <f>SUMIF(Lançamentos!$R$5:$R$44,DRE!$C121,Lançamentos!$T$5:$T$44)</f>
        <v>0</v>
      </c>
      <c r="G121" s="55">
        <f>SUMIF(Lançamentos!$Y$5:$Y$44,DRE!$C121,Lançamentos!$AA$5:$AA$44)</f>
        <v>0</v>
      </c>
      <c r="H121" s="55">
        <f>SUMIF(Lançamentos!$AF$5:$AF$44,DRE!$C121,Lançamentos!$AH$5:$AH$44)</f>
        <v>0</v>
      </c>
      <c r="I121" s="55">
        <f>SUMIF(Lançamentos!$AM$5:$AM$44,DRE!$C121,Lançamentos!$AO$5:$AO$44)</f>
        <v>0</v>
      </c>
      <c r="J121" s="55">
        <f>SUMIF(Lançamentos!$AM$5:$AM$44,DRE!$C121,Lançamentos!$AO$5:$AO$44)</f>
        <v>0</v>
      </c>
      <c r="K121" s="55">
        <f>SUMIF(Lançamentos!$BA$5:$BA$44,DRE!$C121,Lançamentos!$BC$5:$BC$44)</f>
        <v>0</v>
      </c>
      <c r="L121" s="55">
        <f ca="1">SUMIF(Lançamentos!$BA$5:$BH$44,DRE!$C121,Lançamentos!$BJ$5:$BJ$44)</f>
        <v>0</v>
      </c>
      <c r="M121" s="55">
        <f>SUMIF(Lançamentos!$BO$5:$BO$44,DRE!$C121,Lançamentos!$BQ$5:$BQ$44)</f>
        <v>0</v>
      </c>
      <c r="N121" s="55">
        <f>SUMIF(Lançamentos!$BV$5:$BV$44,DRE!$C121,Lançamentos!$BX$5:$BX$44)</f>
        <v>0</v>
      </c>
      <c r="O121" s="55">
        <f>SUMIF(Lançamentos!$CC$5:$CC$44,DRE!$C121,Lançamentos!$CE$5:$CE$44)</f>
        <v>0</v>
      </c>
    </row>
    <row r="122" spans="2:15">
      <c r="B122" s="68" t="str">
        <f>Contas!C120</f>
        <v>17.1.6</v>
      </c>
      <c r="C122" s="56">
        <f>VLOOKUP(B122,Contas!$C$3:$D$125,2,FALSE)</f>
        <v>0</v>
      </c>
      <c r="D122" s="60">
        <f>SUMIF(Lançamentos!$D$5:$D$44,DRE!$C122,Lançamentos!$F$5:$F$44)</f>
        <v>0</v>
      </c>
      <c r="E122" s="55">
        <f>SUMIF(Lançamentos!$K$5:$K$44,DRE!$C122,Lançamentos!$M$5:$M$44)</f>
        <v>0</v>
      </c>
      <c r="F122" s="55">
        <f>SUMIF(Lançamentos!$R$5:$R$44,DRE!$C122,Lançamentos!$T$5:$T$44)</f>
        <v>0</v>
      </c>
      <c r="G122" s="55">
        <f>SUMIF(Lançamentos!$Y$5:$Y$44,DRE!$C122,Lançamentos!$AA$5:$AA$44)</f>
        <v>0</v>
      </c>
      <c r="H122" s="55">
        <f>SUMIF(Lançamentos!$AF$5:$AF$44,DRE!$C122,Lançamentos!$AH$5:$AH$44)</f>
        <v>0</v>
      </c>
      <c r="I122" s="55">
        <f>SUMIF(Lançamentos!$AM$5:$AM$44,DRE!$C122,Lançamentos!$AO$5:$AO$44)</f>
        <v>0</v>
      </c>
      <c r="J122" s="55">
        <f>SUMIF(Lançamentos!$AM$5:$AM$44,DRE!$C122,Lançamentos!$AO$5:$AO$44)</f>
        <v>0</v>
      </c>
      <c r="K122" s="55">
        <f>SUMIF(Lançamentos!$BA$5:$BA$44,DRE!$C122,Lançamentos!$BC$5:$BC$44)</f>
        <v>0</v>
      </c>
      <c r="L122" s="55">
        <f ca="1">SUMIF(Lançamentos!$BA$5:$BH$44,DRE!$C122,Lançamentos!$BJ$5:$BJ$44)</f>
        <v>0</v>
      </c>
      <c r="M122" s="55">
        <f>SUMIF(Lançamentos!$BO$5:$BO$44,DRE!$C122,Lançamentos!$BQ$5:$BQ$44)</f>
        <v>0</v>
      </c>
      <c r="N122" s="55">
        <f>SUMIF(Lançamentos!$BV$5:$BV$44,DRE!$C122,Lançamentos!$BX$5:$BX$44)</f>
        <v>0</v>
      </c>
      <c r="O122" s="55">
        <f>SUMIF(Lançamentos!$CC$5:$CC$44,DRE!$C122,Lançamentos!$CE$5:$CE$44)</f>
        <v>0</v>
      </c>
    </row>
    <row r="123" spans="2:15">
      <c r="B123" s="68" t="str">
        <f>Contas!C121</f>
        <v>17.1.7</v>
      </c>
      <c r="C123" s="56">
        <f>VLOOKUP(B123,Contas!$C$3:$D$125,2,FALSE)</f>
        <v>0</v>
      </c>
      <c r="D123" s="60">
        <f>SUMIF(Lançamentos!$D$5:$D$44,DRE!$C123,Lançamentos!$F$5:$F$44)</f>
        <v>0</v>
      </c>
      <c r="E123" s="55">
        <f>SUMIF(Lançamentos!$K$5:$K$44,DRE!$C123,Lançamentos!$M$5:$M$44)</f>
        <v>0</v>
      </c>
      <c r="F123" s="55">
        <f>SUMIF(Lançamentos!$R$5:$R$44,DRE!$C123,Lançamentos!$T$5:$T$44)</f>
        <v>0</v>
      </c>
      <c r="G123" s="55">
        <f>SUMIF(Lançamentos!$Y$5:$Y$44,DRE!$C123,Lançamentos!$AA$5:$AA$44)</f>
        <v>0</v>
      </c>
      <c r="H123" s="55">
        <f>SUMIF(Lançamentos!$AF$5:$AF$44,DRE!$C123,Lançamentos!$AH$5:$AH$44)</f>
        <v>0</v>
      </c>
      <c r="I123" s="55">
        <f>SUMIF(Lançamentos!$AM$5:$AM$44,DRE!$C123,Lançamentos!$AO$5:$AO$44)</f>
        <v>0</v>
      </c>
      <c r="J123" s="55">
        <f>SUMIF(Lançamentos!$AM$5:$AM$44,DRE!$C123,Lançamentos!$AO$5:$AO$44)</f>
        <v>0</v>
      </c>
      <c r="K123" s="55">
        <f>SUMIF(Lançamentos!$BA$5:$BA$44,DRE!$C123,Lançamentos!$BC$5:$BC$44)</f>
        <v>0</v>
      </c>
      <c r="L123" s="55">
        <f ca="1">SUMIF(Lançamentos!$BA$5:$BH$44,DRE!$C123,Lançamentos!$BJ$5:$BJ$44)</f>
        <v>0</v>
      </c>
      <c r="M123" s="55">
        <f>SUMIF(Lançamentos!$BO$5:$BO$44,DRE!$C123,Lançamentos!$BQ$5:$BQ$44)</f>
        <v>0</v>
      </c>
      <c r="N123" s="55">
        <f>SUMIF(Lançamentos!$BV$5:$BV$44,DRE!$C123,Lançamentos!$BX$5:$BX$44)</f>
        <v>0</v>
      </c>
      <c r="O123" s="55">
        <f>SUMIF(Lançamentos!$CC$5:$CC$44,DRE!$C123,Lançamentos!$CE$5:$CE$44)</f>
        <v>0</v>
      </c>
    </row>
    <row r="124" spans="2:15">
      <c r="B124" s="68" t="str">
        <f>Contas!C122</f>
        <v>17.1.8</v>
      </c>
      <c r="C124" s="56">
        <f>VLOOKUP(B124,Contas!$C$3:$D$125,2,FALSE)</f>
        <v>0</v>
      </c>
      <c r="D124" s="60">
        <f>SUMIF(Lançamentos!$D$5:$D$44,DRE!$C124,Lançamentos!$F$5:$F$44)</f>
        <v>0</v>
      </c>
      <c r="E124" s="55">
        <f>SUMIF(Lançamentos!$K$5:$K$44,DRE!$C124,Lançamentos!$M$5:$M$44)</f>
        <v>0</v>
      </c>
      <c r="F124" s="55">
        <f>SUMIF(Lançamentos!$R$5:$R$44,DRE!$C124,Lançamentos!$T$5:$T$44)</f>
        <v>0</v>
      </c>
      <c r="G124" s="55">
        <f>SUMIF(Lançamentos!$Y$5:$Y$44,DRE!$C124,Lançamentos!$AA$5:$AA$44)</f>
        <v>0</v>
      </c>
      <c r="H124" s="55">
        <f>SUMIF(Lançamentos!$AF$5:$AF$44,DRE!$C124,Lançamentos!$AH$5:$AH$44)</f>
        <v>0</v>
      </c>
      <c r="I124" s="55">
        <f>SUMIF(Lançamentos!$AM$5:$AM$44,DRE!$C124,Lançamentos!$AO$5:$AO$44)</f>
        <v>0</v>
      </c>
      <c r="J124" s="55">
        <f>SUMIF(Lançamentos!$AM$5:$AM$44,DRE!$C124,Lançamentos!$AO$5:$AO$44)</f>
        <v>0</v>
      </c>
      <c r="K124" s="55">
        <f>SUMIF(Lançamentos!$BA$5:$BA$44,DRE!$C124,Lançamentos!$BC$5:$BC$44)</f>
        <v>0</v>
      </c>
      <c r="L124" s="55">
        <f ca="1">SUMIF(Lançamentos!$BA$5:$BH$44,DRE!$C124,Lançamentos!$BJ$5:$BJ$44)</f>
        <v>0</v>
      </c>
      <c r="M124" s="55">
        <f>SUMIF(Lançamentos!$BO$5:$BO$44,DRE!$C124,Lançamentos!$BQ$5:$BQ$44)</f>
        <v>0</v>
      </c>
      <c r="N124" s="55">
        <f>SUMIF(Lançamentos!$BV$5:$BV$44,DRE!$C124,Lançamentos!$BX$5:$BX$44)</f>
        <v>0</v>
      </c>
      <c r="O124" s="55">
        <f>SUMIF(Lançamentos!$CC$5:$CC$44,DRE!$C124,Lançamentos!$CE$5:$CE$44)</f>
        <v>0</v>
      </c>
    </row>
    <row r="125" spans="2:15">
      <c r="B125" s="68" t="str">
        <f>Contas!C123</f>
        <v>17.1.9</v>
      </c>
      <c r="C125" s="56">
        <f>VLOOKUP(B125,Contas!$C$3:$D$125,2,FALSE)</f>
        <v>0</v>
      </c>
      <c r="D125" s="60">
        <f>SUMIF(Lançamentos!$D$5:$D$44,DRE!$C125,Lançamentos!$F$5:$F$44)</f>
        <v>0</v>
      </c>
      <c r="E125" s="55">
        <f>SUMIF(Lançamentos!$K$5:$K$44,DRE!$C125,Lançamentos!$M$5:$M$44)</f>
        <v>0</v>
      </c>
      <c r="F125" s="55">
        <f>SUMIF(Lançamentos!$R$5:$R$44,DRE!$C125,Lançamentos!$T$5:$T$44)</f>
        <v>0</v>
      </c>
      <c r="G125" s="55">
        <f>SUMIF(Lançamentos!$Y$5:$Y$44,DRE!$C125,Lançamentos!$AA$5:$AA$44)</f>
        <v>0</v>
      </c>
      <c r="H125" s="55">
        <f>SUMIF(Lançamentos!$AF$5:$AF$44,DRE!$C125,Lançamentos!$AH$5:$AH$44)</f>
        <v>0</v>
      </c>
      <c r="I125" s="55">
        <f>SUMIF(Lançamentos!$AM$5:$AM$44,DRE!$C125,Lançamentos!$AO$5:$AO$44)</f>
        <v>0</v>
      </c>
      <c r="J125" s="55">
        <f>SUMIF(Lançamentos!$AM$5:$AM$44,DRE!$C125,Lançamentos!$AO$5:$AO$44)</f>
        <v>0</v>
      </c>
      <c r="K125" s="55">
        <f>SUMIF(Lançamentos!$BA$5:$BA$44,DRE!$C125,Lançamentos!$BC$5:$BC$44)</f>
        <v>0</v>
      </c>
      <c r="L125" s="55">
        <f ca="1">SUMIF(Lançamentos!$BA$5:$BH$44,DRE!$C125,Lançamentos!$BJ$5:$BJ$44)</f>
        <v>0</v>
      </c>
      <c r="M125" s="55">
        <f>SUMIF(Lançamentos!$BO$5:$BO$44,DRE!$C125,Lançamentos!$BQ$5:$BQ$44)</f>
        <v>0</v>
      </c>
      <c r="N125" s="55">
        <f>SUMIF(Lançamentos!$BV$5:$BV$44,DRE!$C125,Lançamentos!$BX$5:$BX$44)</f>
        <v>0</v>
      </c>
      <c r="O125" s="55">
        <f>SUMIF(Lançamentos!$CC$5:$CC$44,DRE!$C125,Lançamentos!$CE$5:$CE$44)</f>
        <v>0</v>
      </c>
    </row>
    <row r="126" spans="2:15">
      <c r="B126" s="68" t="str">
        <f>Contas!C124</f>
        <v>17.1.10</v>
      </c>
      <c r="C126" s="56">
        <f>VLOOKUP(B126,Contas!$C$3:$D$125,2,FALSE)</f>
        <v>0</v>
      </c>
      <c r="D126" s="60">
        <f>SUMIF(Lançamentos!$D$5:$D$44,DRE!$C126,Lançamentos!$F$5:$F$44)</f>
        <v>0</v>
      </c>
      <c r="E126" s="55">
        <f>SUMIF(Lançamentos!$K$5:$K$44,DRE!$C126,Lançamentos!$M$5:$M$44)</f>
        <v>0</v>
      </c>
      <c r="F126" s="55">
        <f>SUMIF(Lançamentos!$R$5:$R$44,DRE!$C126,Lançamentos!$T$5:$T$44)</f>
        <v>0</v>
      </c>
      <c r="G126" s="55">
        <f>SUMIF(Lançamentos!$Y$5:$Y$44,DRE!$C126,Lançamentos!$AA$5:$AA$44)</f>
        <v>0</v>
      </c>
      <c r="H126" s="55">
        <f>SUMIF(Lançamentos!$AF$5:$AF$44,DRE!$C126,Lançamentos!$AH$5:$AH$44)</f>
        <v>0</v>
      </c>
      <c r="I126" s="55">
        <f>SUMIF(Lançamentos!$AM$5:$AM$44,DRE!$C126,Lançamentos!$AO$5:$AO$44)</f>
        <v>0</v>
      </c>
      <c r="J126" s="55">
        <f>SUMIF(Lançamentos!$AM$5:$AM$44,DRE!$C126,Lançamentos!$AO$5:$AO$44)</f>
        <v>0</v>
      </c>
      <c r="K126" s="55">
        <f>SUMIF(Lançamentos!$BA$5:$BA$44,DRE!$C126,Lançamentos!$BC$5:$BC$44)</f>
        <v>0</v>
      </c>
      <c r="L126" s="55">
        <f ca="1">SUMIF(Lançamentos!$BA$5:$BH$44,DRE!$C126,Lançamentos!$BJ$5:$BJ$44)</f>
        <v>0</v>
      </c>
      <c r="M126" s="55">
        <f>SUMIF(Lançamentos!$BO$5:$BO$44,DRE!$C126,Lançamentos!$BQ$5:$BQ$44)</f>
        <v>0</v>
      </c>
      <c r="N126" s="55">
        <f>SUMIF(Lançamentos!$BV$5:$BV$44,DRE!$C126,Lançamentos!$BX$5:$BX$44)</f>
        <v>0</v>
      </c>
      <c r="O126" s="55">
        <f>SUMIF(Lançamentos!$CC$5:$CC$44,DRE!$C126,Lançamentos!$CE$5:$CE$44)</f>
        <v>0</v>
      </c>
    </row>
    <row r="127" spans="2:15" s="16" customFormat="1" ht="15.75" customHeight="1">
      <c r="B127" s="74">
        <f>Contas!C125</f>
        <v>18</v>
      </c>
      <c r="C127" s="75" t="str">
        <f>VLOOKUP(B127,Contas!$C$3:$D$125,2,FALSE)</f>
        <v>LUCRO DO EXERCÍCIO</v>
      </c>
      <c r="D127" s="75">
        <f t="shared" ref="D127:O127" si="22">D115-D116</f>
        <v>41000</v>
      </c>
      <c r="E127" s="75">
        <f t="shared" si="22"/>
        <v>41000</v>
      </c>
      <c r="F127" s="75">
        <f t="shared" si="22"/>
        <v>0</v>
      </c>
      <c r="G127" s="75">
        <f t="shared" si="22"/>
        <v>0</v>
      </c>
      <c r="H127" s="75">
        <f t="shared" si="22"/>
        <v>0</v>
      </c>
      <c r="I127" s="75">
        <f t="shared" si="22"/>
        <v>0</v>
      </c>
      <c r="J127" s="75">
        <f t="shared" si="22"/>
        <v>0</v>
      </c>
      <c r="K127" s="75">
        <f t="shared" si="22"/>
        <v>0</v>
      </c>
      <c r="L127" s="75">
        <f t="shared" ca="1" si="22"/>
        <v>0</v>
      </c>
      <c r="M127" s="75">
        <f t="shared" si="22"/>
        <v>0</v>
      </c>
      <c r="N127" s="75">
        <f t="shared" si="22"/>
        <v>0</v>
      </c>
      <c r="O127" s="75">
        <f t="shared" si="22"/>
        <v>0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  <ignoredErrors>
    <ignoredError sqref="F117:F12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Plan6"/>
  <dimension ref="A1:BZ36"/>
  <sheetViews>
    <sheetView showGridLines="0" topLeftCell="F34" workbookViewId="0">
      <selection activeCell="H57" sqref="H57:H58"/>
    </sheetView>
  </sheetViews>
  <sheetFormatPr defaultRowHeight="14.4"/>
  <cols>
    <col min="1" max="1" width="7.6640625" customWidth="1"/>
    <col min="2" max="2" width="22.33203125" customWidth="1"/>
    <col min="3" max="14" width="22.44140625" style="5" customWidth="1"/>
  </cols>
  <sheetData>
    <row r="1" spans="1:78" s="65" customFormat="1" ht="36" customHeight="1">
      <c r="A1" s="89" t="s">
        <v>213</v>
      </c>
      <c r="B1" s="90"/>
      <c r="C1" s="90"/>
      <c r="D1" s="90"/>
      <c r="E1" s="90"/>
      <c r="F1" s="90"/>
      <c r="G1" s="90"/>
      <c r="H1" s="90"/>
      <c r="I1" s="90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</row>
    <row r="2" spans="1:78" ht="10.5" customHeight="1"/>
    <row r="3" spans="1:78" ht="15" customHeight="1">
      <c r="B3" s="91" t="s">
        <v>187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78" ht="10.5" customHeight="1" thickBot="1"/>
    <row r="5" spans="1:78" s="2" customFormat="1" ht="25.5" customHeight="1" thickBot="1">
      <c r="B5" s="32"/>
      <c r="C5" s="18" t="s">
        <v>10</v>
      </c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8" t="s">
        <v>20</v>
      </c>
      <c r="L5" s="18" t="s">
        <v>21</v>
      </c>
      <c r="M5" s="18" t="s">
        <v>22</v>
      </c>
      <c r="N5" s="18" t="s">
        <v>23</v>
      </c>
    </row>
    <row r="6" spans="1:78" s="16" customFormat="1" ht="9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78" ht="9" customHeight="1"/>
    <row r="8" spans="1:78">
      <c r="B8" s="73" t="s">
        <v>181</v>
      </c>
      <c r="C8" s="35">
        <f>SUM(Lançamentos!E5:E44)</f>
        <v>41000</v>
      </c>
      <c r="D8" s="35">
        <f>SUM(Lançamentos!L5:L44)</f>
        <v>41000</v>
      </c>
      <c r="E8" s="35">
        <f>SUM(Lançamentos!S5:S44)</f>
        <v>0</v>
      </c>
      <c r="F8" s="35">
        <f>SUM(Lançamentos!Z5:Z44)</f>
        <v>0</v>
      </c>
      <c r="G8" s="35">
        <f>SUM(Lançamentos!AG5:AG44)</f>
        <v>0</v>
      </c>
      <c r="H8" s="35">
        <f>SUM(Lançamentos!AN5:AN44)</f>
        <v>0</v>
      </c>
      <c r="I8" s="35">
        <f>SUM(Lançamentos!AU5:AU44)</f>
        <v>0</v>
      </c>
      <c r="J8" s="35">
        <f>SUM(Lançamentos!BB5:BB44)</f>
        <v>0</v>
      </c>
      <c r="K8" s="35">
        <f>SUM(Lançamentos!BI5:BI44)</f>
        <v>0</v>
      </c>
      <c r="L8" s="35">
        <f>SUM(Lançamentos!BP5:BP44)</f>
        <v>0</v>
      </c>
      <c r="M8" s="35">
        <f>SUM(Lançamentos!BW5:BW44)</f>
        <v>0</v>
      </c>
      <c r="N8" s="35">
        <f>SUM(Lançamentos!CD5:CD44)</f>
        <v>0</v>
      </c>
    </row>
    <row r="9" spans="1:78">
      <c r="B9" s="73" t="s">
        <v>182</v>
      </c>
      <c r="C9" s="35">
        <f>Lançamentos!G48</f>
        <v>5000</v>
      </c>
      <c r="D9" s="35">
        <f>Lançamentos!N48</f>
        <v>21000</v>
      </c>
      <c r="E9" s="35">
        <f>Lançamentos!U48</f>
        <v>0</v>
      </c>
      <c r="F9" s="35">
        <f>Lançamentos!AB48</f>
        <v>0</v>
      </c>
      <c r="G9" s="35">
        <f>Lançamentos!AI48</f>
        <v>0</v>
      </c>
      <c r="H9" s="35">
        <f>Lançamentos!AP48</f>
        <v>0</v>
      </c>
      <c r="I9" s="35">
        <f>Lançamentos!AW48</f>
        <v>0</v>
      </c>
      <c r="J9" s="35">
        <f>Lançamentos!BD48</f>
        <v>0</v>
      </c>
      <c r="K9" s="35">
        <f>Lançamentos!BK48</f>
        <v>0</v>
      </c>
      <c r="L9" s="35">
        <f>Lançamentos!BR48</f>
        <v>0</v>
      </c>
      <c r="M9" s="35">
        <f>Lançamentos!BY48</f>
        <v>0</v>
      </c>
      <c r="N9" s="35">
        <f>Lançamentos!CF48</f>
        <v>0</v>
      </c>
    </row>
    <row r="10" spans="1:78">
      <c r="B10" s="73" t="s">
        <v>183</v>
      </c>
      <c r="C10" s="36">
        <f>C8-C9</f>
        <v>36000</v>
      </c>
      <c r="D10" s="36">
        <f t="shared" ref="D10:N10" si="0">D8-D9</f>
        <v>20000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6">
        <f t="shared" si="0"/>
        <v>0</v>
      </c>
      <c r="J10" s="36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</row>
    <row r="11" spans="1:78" ht="15" thickBot="1"/>
    <row r="12" spans="1:78" ht="16.2" thickBot="1">
      <c r="C12" s="92" t="s">
        <v>184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37">
        <f>SUM(C10:N10)</f>
        <v>56000</v>
      </c>
    </row>
    <row r="14" spans="1:78">
      <c r="B14" s="73" t="s">
        <v>185</v>
      </c>
      <c r="C14" s="35" t="s">
        <v>0</v>
      </c>
      <c r="D14" s="39">
        <f>(D8-C8)/C8</f>
        <v>0</v>
      </c>
      <c r="E14" s="39">
        <f t="shared" ref="E14:N14" si="1">(E8-D8)/D8</f>
        <v>-1</v>
      </c>
      <c r="F14" s="39" t="e">
        <f t="shared" si="1"/>
        <v>#DIV/0!</v>
      </c>
      <c r="G14" s="39" t="e">
        <f t="shared" si="1"/>
        <v>#DIV/0!</v>
      </c>
      <c r="H14" s="39" t="e">
        <f t="shared" si="1"/>
        <v>#DIV/0!</v>
      </c>
      <c r="I14" s="39" t="e">
        <f t="shared" si="1"/>
        <v>#DIV/0!</v>
      </c>
      <c r="J14" s="39" t="e">
        <f t="shared" si="1"/>
        <v>#DIV/0!</v>
      </c>
      <c r="K14" s="39" t="e">
        <f t="shared" si="1"/>
        <v>#DIV/0!</v>
      </c>
      <c r="L14" s="39" t="e">
        <f t="shared" si="1"/>
        <v>#DIV/0!</v>
      </c>
      <c r="M14" s="39" t="e">
        <f t="shared" si="1"/>
        <v>#DIV/0!</v>
      </c>
      <c r="N14" s="39" t="e">
        <f t="shared" si="1"/>
        <v>#DIV/0!</v>
      </c>
    </row>
    <row r="15" spans="1:78">
      <c r="B15" s="73" t="s">
        <v>186</v>
      </c>
      <c r="C15" s="35" t="s">
        <v>0</v>
      </c>
      <c r="D15" s="39">
        <f>(D9-C9)/C9</f>
        <v>3.2</v>
      </c>
      <c r="E15" s="39">
        <f t="shared" ref="E15:N15" si="2">(E9-D9)/D9</f>
        <v>-1</v>
      </c>
      <c r="F15" s="39" t="e">
        <f t="shared" si="2"/>
        <v>#DIV/0!</v>
      </c>
      <c r="G15" s="39" t="e">
        <f t="shared" si="2"/>
        <v>#DIV/0!</v>
      </c>
      <c r="H15" s="39" t="e">
        <f t="shared" si="2"/>
        <v>#DIV/0!</v>
      </c>
      <c r="I15" s="39" t="e">
        <f t="shared" si="2"/>
        <v>#DIV/0!</v>
      </c>
      <c r="J15" s="39" t="e">
        <f t="shared" si="2"/>
        <v>#DIV/0!</v>
      </c>
      <c r="K15" s="39" t="e">
        <f t="shared" si="2"/>
        <v>#DIV/0!</v>
      </c>
      <c r="L15" s="39" t="e">
        <f t="shared" si="2"/>
        <v>#DIV/0!</v>
      </c>
      <c r="M15" s="39" t="e">
        <f t="shared" si="2"/>
        <v>#DIV/0!</v>
      </c>
      <c r="N15" s="39" t="e">
        <f t="shared" si="2"/>
        <v>#DIV/0!</v>
      </c>
    </row>
    <row r="16" spans="1:78">
      <c r="B16" s="73" t="s">
        <v>192</v>
      </c>
      <c r="C16" s="38">
        <f>1-(C9/C8)</f>
        <v>0.87804878048780488</v>
      </c>
      <c r="D16" s="38">
        <f t="shared" ref="D16:N16" si="3">1-(D9/D8)</f>
        <v>0.48780487804878048</v>
      </c>
      <c r="E16" s="38" t="e">
        <f t="shared" si="3"/>
        <v>#DIV/0!</v>
      </c>
      <c r="F16" s="38" t="e">
        <f t="shared" si="3"/>
        <v>#DIV/0!</v>
      </c>
      <c r="G16" s="38" t="e">
        <f t="shared" si="3"/>
        <v>#DIV/0!</v>
      </c>
      <c r="H16" s="38" t="e">
        <f t="shared" si="3"/>
        <v>#DIV/0!</v>
      </c>
      <c r="I16" s="38" t="e">
        <f t="shared" si="3"/>
        <v>#DIV/0!</v>
      </c>
      <c r="J16" s="38" t="e">
        <f t="shared" si="3"/>
        <v>#DIV/0!</v>
      </c>
      <c r="K16" s="38" t="e">
        <f t="shared" si="3"/>
        <v>#DIV/0!</v>
      </c>
      <c r="L16" s="38" t="e">
        <f t="shared" si="3"/>
        <v>#DIV/0!</v>
      </c>
      <c r="M16" s="38" t="e">
        <f t="shared" si="3"/>
        <v>#DIV/0!</v>
      </c>
      <c r="N16" s="38" t="e">
        <f t="shared" si="3"/>
        <v>#DIV/0!</v>
      </c>
    </row>
    <row r="19" spans="2:14" ht="15" customHeight="1">
      <c r="B19" s="91" t="s">
        <v>188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 spans="2:14" ht="15" thickBot="1"/>
    <row r="21" spans="2:14" s="2" customFormat="1" ht="25.5" customHeight="1" thickBot="1">
      <c r="B21" s="32"/>
      <c r="C21" s="18" t="s">
        <v>10</v>
      </c>
      <c r="D21" s="18" t="s">
        <v>13</v>
      </c>
      <c r="E21" s="18" t="s">
        <v>14</v>
      </c>
      <c r="F21" s="18" t="s">
        <v>15</v>
      </c>
      <c r="G21" s="18" t="s">
        <v>16</v>
      </c>
      <c r="H21" s="18" t="s">
        <v>17</v>
      </c>
      <c r="I21" s="18" t="s">
        <v>18</v>
      </c>
      <c r="J21" s="18" t="s">
        <v>19</v>
      </c>
      <c r="K21" s="18" t="s">
        <v>20</v>
      </c>
      <c r="L21" s="18" t="s">
        <v>21</v>
      </c>
      <c r="M21" s="18" t="s">
        <v>22</v>
      </c>
      <c r="N21" s="18" t="s">
        <v>23</v>
      </c>
    </row>
    <row r="22" spans="2:14" s="16" customFormat="1" ht="9" customHeight="1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2:14" ht="9" customHeight="1"/>
    <row r="24" spans="2:14">
      <c r="B24" s="73" t="s">
        <v>189</v>
      </c>
      <c r="C24" s="35">
        <f>Projeção!C8</f>
        <v>4000</v>
      </c>
      <c r="D24" s="35">
        <f>Projeção!D8</f>
        <v>0</v>
      </c>
      <c r="E24" s="35">
        <f>Projeção!E8</f>
        <v>0</v>
      </c>
      <c r="F24" s="35">
        <f>Projeção!F8</f>
        <v>0</v>
      </c>
      <c r="G24" s="35">
        <f>Projeção!G8</f>
        <v>0</v>
      </c>
      <c r="H24" s="35">
        <f>Projeção!H8</f>
        <v>0</v>
      </c>
      <c r="I24" s="35">
        <f>Projeção!I8</f>
        <v>0</v>
      </c>
      <c r="J24" s="35">
        <f>Projeção!J8</f>
        <v>0</v>
      </c>
      <c r="K24" s="35">
        <f>Projeção!K8</f>
        <v>0</v>
      </c>
      <c r="L24" s="35">
        <f>Projeção!L8</f>
        <v>0</v>
      </c>
      <c r="M24" s="35">
        <f>Projeção!M8</f>
        <v>0</v>
      </c>
      <c r="N24" s="35">
        <f>Projeção!N8</f>
        <v>0</v>
      </c>
    </row>
    <row r="25" spans="2:14">
      <c r="B25" s="73" t="s">
        <v>190</v>
      </c>
      <c r="C25" s="35">
        <f>Projeção!C9</f>
        <v>3000</v>
      </c>
      <c r="D25" s="35">
        <f>Projeção!D9</f>
        <v>0</v>
      </c>
      <c r="E25" s="35">
        <f>Projeção!E9</f>
        <v>0</v>
      </c>
      <c r="F25" s="35">
        <f>Projeção!F9</f>
        <v>0</v>
      </c>
      <c r="G25" s="35">
        <f>Projeção!G9</f>
        <v>0</v>
      </c>
      <c r="H25" s="35">
        <f>Projeção!H9</f>
        <v>0</v>
      </c>
      <c r="I25" s="35">
        <f>Projeção!I9</f>
        <v>0</v>
      </c>
      <c r="J25" s="35">
        <f>Projeção!J9</f>
        <v>0</v>
      </c>
      <c r="K25" s="35">
        <f>Projeção!K9</f>
        <v>0</v>
      </c>
      <c r="L25" s="35">
        <f>Projeção!L9</f>
        <v>0</v>
      </c>
      <c r="M25" s="35">
        <f>Projeção!M9</f>
        <v>0</v>
      </c>
      <c r="N25" s="35">
        <f>Projeção!N9</f>
        <v>0</v>
      </c>
    </row>
    <row r="26" spans="2:14">
      <c r="B26" s="73" t="s">
        <v>191</v>
      </c>
      <c r="C26" s="36">
        <f>Projeção!C10</f>
        <v>1000</v>
      </c>
      <c r="D26" s="36">
        <f>Projeção!D10</f>
        <v>0</v>
      </c>
      <c r="E26" s="36">
        <f>Projeção!E10</f>
        <v>0</v>
      </c>
      <c r="F26" s="36">
        <f>Projeção!F10</f>
        <v>0</v>
      </c>
      <c r="G26" s="36">
        <f>Projeção!G10</f>
        <v>0</v>
      </c>
      <c r="H26" s="36">
        <f>Projeção!H10</f>
        <v>0</v>
      </c>
      <c r="I26" s="36">
        <f>Projeção!I10</f>
        <v>0</v>
      </c>
      <c r="J26" s="36">
        <f>Projeção!J10</f>
        <v>0</v>
      </c>
      <c r="K26" s="36">
        <f>Projeção!K10</f>
        <v>0</v>
      </c>
      <c r="L26" s="36">
        <f>Projeção!L10</f>
        <v>0</v>
      </c>
      <c r="M26" s="36">
        <f>Projeção!M10</f>
        <v>0</v>
      </c>
      <c r="N26" s="36">
        <f>Projeção!N10</f>
        <v>0</v>
      </c>
    </row>
    <row r="29" spans="2:14" ht="15" customHeight="1">
      <c r="B29" s="91" t="s">
        <v>193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2:14" ht="15" thickBot="1"/>
    <row r="31" spans="2:14" s="2" customFormat="1" ht="25.5" customHeight="1" thickBot="1">
      <c r="B31" s="32"/>
      <c r="C31" s="18" t="s">
        <v>10</v>
      </c>
      <c r="D31" s="18" t="s">
        <v>13</v>
      </c>
      <c r="E31" s="18" t="s">
        <v>14</v>
      </c>
      <c r="F31" s="18" t="s">
        <v>15</v>
      </c>
      <c r="G31" s="18" t="s">
        <v>16</v>
      </c>
      <c r="H31" s="18" t="s">
        <v>17</v>
      </c>
      <c r="I31" s="18" t="s">
        <v>18</v>
      </c>
      <c r="J31" s="18" t="s">
        <v>19</v>
      </c>
      <c r="K31" s="18" t="s">
        <v>20</v>
      </c>
      <c r="L31" s="18" t="s">
        <v>21</v>
      </c>
      <c r="M31" s="18" t="s">
        <v>22</v>
      </c>
      <c r="N31" s="18" t="s">
        <v>23</v>
      </c>
    </row>
    <row r="33" spans="2:14">
      <c r="B33" s="73" t="s">
        <v>215</v>
      </c>
      <c r="C33" s="61">
        <f>C8/C24</f>
        <v>10.25</v>
      </c>
      <c r="D33" s="61" t="e">
        <f t="shared" ref="D33:N33" si="4">D8/D24</f>
        <v>#DIV/0!</v>
      </c>
      <c r="E33" s="61" t="e">
        <f t="shared" si="4"/>
        <v>#DIV/0!</v>
      </c>
      <c r="F33" s="61" t="e">
        <f t="shared" si="4"/>
        <v>#DIV/0!</v>
      </c>
      <c r="G33" s="61" t="e">
        <f t="shared" si="4"/>
        <v>#DIV/0!</v>
      </c>
      <c r="H33" s="61" t="e">
        <f t="shared" si="4"/>
        <v>#DIV/0!</v>
      </c>
      <c r="I33" s="61" t="e">
        <f t="shared" si="4"/>
        <v>#DIV/0!</v>
      </c>
      <c r="J33" s="61" t="e">
        <f t="shared" si="4"/>
        <v>#DIV/0!</v>
      </c>
      <c r="K33" s="61" t="e">
        <f t="shared" si="4"/>
        <v>#DIV/0!</v>
      </c>
      <c r="L33" s="61" t="e">
        <f t="shared" si="4"/>
        <v>#DIV/0!</v>
      </c>
      <c r="M33" s="61" t="e">
        <f t="shared" si="4"/>
        <v>#DIV/0!</v>
      </c>
      <c r="N33" s="61" t="e">
        <f t="shared" si="4"/>
        <v>#DIV/0!</v>
      </c>
    </row>
    <row r="34" spans="2:14">
      <c r="B34" s="73" t="s">
        <v>216</v>
      </c>
      <c r="C34" s="39">
        <f t="shared" ref="C34:N35" si="5">C9/C25</f>
        <v>1.6666666666666667</v>
      </c>
      <c r="D34" s="39" t="e">
        <f t="shared" si="5"/>
        <v>#DIV/0!</v>
      </c>
      <c r="E34" s="39" t="e">
        <f t="shared" si="5"/>
        <v>#DIV/0!</v>
      </c>
      <c r="F34" s="39" t="e">
        <f t="shared" si="5"/>
        <v>#DIV/0!</v>
      </c>
      <c r="G34" s="39" t="e">
        <f t="shared" si="5"/>
        <v>#DIV/0!</v>
      </c>
      <c r="H34" s="39" t="e">
        <f t="shared" si="5"/>
        <v>#DIV/0!</v>
      </c>
      <c r="I34" s="39" t="e">
        <f t="shared" si="5"/>
        <v>#DIV/0!</v>
      </c>
      <c r="J34" s="39" t="e">
        <f t="shared" si="5"/>
        <v>#DIV/0!</v>
      </c>
      <c r="K34" s="39" t="e">
        <f t="shared" si="5"/>
        <v>#DIV/0!</v>
      </c>
      <c r="L34" s="39" t="e">
        <f t="shared" si="5"/>
        <v>#DIV/0!</v>
      </c>
      <c r="M34" s="39" t="e">
        <f t="shared" si="5"/>
        <v>#DIV/0!</v>
      </c>
      <c r="N34" s="39" t="e">
        <f t="shared" si="5"/>
        <v>#DIV/0!</v>
      </c>
    </row>
    <row r="35" spans="2:14">
      <c r="B35" s="73" t="s">
        <v>205</v>
      </c>
      <c r="C35" s="38">
        <f t="shared" si="5"/>
        <v>36</v>
      </c>
      <c r="D35" s="38" t="e">
        <f t="shared" si="5"/>
        <v>#DIV/0!</v>
      </c>
      <c r="E35" s="38" t="e">
        <f t="shared" si="5"/>
        <v>#DIV/0!</v>
      </c>
      <c r="F35" s="38" t="e">
        <f t="shared" si="5"/>
        <v>#DIV/0!</v>
      </c>
      <c r="G35" s="38" t="e">
        <f t="shared" si="5"/>
        <v>#DIV/0!</v>
      </c>
      <c r="H35" s="38" t="e">
        <f t="shared" si="5"/>
        <v>#DIV/0!</v>
      </c>
      <c r="I35" s="38" t="e">
        <f t="shared" si="5"/>
        <v>#DIV/0!</v>
      </c>
      <c r="J35" s="38" t="e">
        <f t="shared" si="5"/>
        <v>#DIV/0!</v>
      </c>
      <c r="K35" s="38" t="e">
        <f t="shared" si="5"/>
        <v>#DIV/0!</v>
      </c>
      <c r="L35" s="38" t="e">
        <f t="shared" si="5"/>
        <v>#DIV/0!</v>
      </c>
      <c r="M35" s="38" t="e">
        <f t="shared" si="5"/>
        <v>#DIV/0!</v>
      </c>
      <c r="N35" s="38" t="e">
        <f t="shared" si="5"/>
        <v>#DIV/0!</v>
      </c>
    </row>
    <row r="36" spans="2:14">
      <c r="B36" s="62">
        <v>1</v>
      </c>
      <c r="C36" s="62">
        <v>2</v>
      </c>
      <c r="D36" s="62">
        <v>3</v>
      </c>
      <c r="E36" s="62">
        <v>4</v>
      </c>
      <c r="F36" s="62">
        <v>5</v>
      </c>
      <c r="G36" s="62">
        <v>6</v>
      </c>
      <c r="H36" s="62">
        <v>7</v>
      </c>
      <c r="I36" s="62">
        <v>8</v>
      </c>
      <c r="J36" s="62">
        <v>9</v>
      </c>
      <c r="K36" s="62">
        <v>10</v>
      </c>
      <c r="L36" s="62">
        <v>11</v>
      </c>
      <c r="M36" s="62">
        <v>12</v>
      </c>
      <c r="N36" s="62">
        <v>13</v>
      </c>
    </row>
  </sheetData>
  <mergeCells count="5">
    <mergeCell ref="C12:M12"/>
    <mergeCell ref="B3:N3"/>
    <mergeCell ref="B29:N29"/>
    <mergeCell ref="A1:I1"/>
    <mergeCell ref="B19:N19"/>
  </mergeCells>
  <conditionalFormatting sqref="C10:N10">
    <cfRule type="cellIs" dxfId="6" priority="7" operator="lessThan">
      <formula>0</formula>
    </cfRule>
  </conditionalFormatting>
  <conditionalFormatting sqref="C33:N3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C34:N34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C35:N35">
    <cfRule type="cellIs" dxfId="1" priority="1" operator="greaterThan">
      <formula>0</formula>
    </cfRule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3:N35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Plan7"/>
  <dimension ref="A1:BZ42"/>
  <sheetViews>
    <sheetView showGridLines="0" topLeftCell="A37" workbookViewId="0">
      <selection activeCell="J48" sqref="J48"/>
    </sheetView>
  </sheetViews>
  <sheetFormatPr defaultRowHeight="14.4"/>
  <cols>
    <col min="14" max="14" width="9.109375" customWidth="1"/>
    <col min="22" max="22" width="11.5546875" bestFit="1" customWidth="1"/>
  </cols>
  <sheetData>
    <row r="1" spans="1:78" s="65" customFormat="1" ht="36" customHeight="1">
      <c r="A1" s="89" t="s">
        <v>214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</row>
    <row r="24" spans="22:22">
      <c r="V24" s="4"/>
    </row>
    <row r="25" spans="22:22">
      <c r="V25" s="4"/>
    </row>
    <row r="26" spans="22:22">
      <c r="V26" s="4"/>
    </row>
    <row r="27" spans="22:22">
      <c r="V27" s="4"/>
    </row>
    <row r="28" spans="22:22">
      <c r="V28" s="4"/>
    </row>
    <row r="29" spans="22:22">
      <c r="V29" s="4"/>
    </row>
    <row r="30" spans="22:22">
      <c r="V30" s="4" t="s">
        <v>10</v>
      </c>
    </row>
    <row r="31" spans="22:22">
      <c r="V31" s="4" t="s">
        <v>13</v>
      </c>
    </row>
    <row r="32" spans="22:22">
      <c r="V32" s="4" t="s">
        <v>14</v>
      </c>
    </row>
    <row r="33" spans="2:22">
      <c r="V33" s="4" t="s">
        <v>15</v>
      </c>
    </row>
    <row r="34" spans="2:22">
      <c r="V34" s="4" t="s">
        <v>16</v>
      </c>
    </row>
    <row r="35" spans="2:22">
      <c r="V35" s="4" t="s">
        <v>17</v>
      </c>
    </row>
    <row r="36" spans="2:22">
      <c r="V36" s="4" t="s">
        <v>18</v>
      </c>
    </row>
    <row r="37" spans="2:22" s="63" customFormat="1">
      <c r="V37" s="63" t="s">
        <v>19</v>
      </c>
    </row>
    <row r="38" spans="2:22" s="63" customFormat="1">
      <c r="G38" s="63">
        <v>2</v>
      </c>
      <c r="M38" s="63" t="s">
        <v>206</v>
      </c>
      <c r="N38" s="63" t="s">
        <v>207</v>
      </c>
      <c r="V38" s="63" t="s">
        <v>20</v>
      </c>
    </row>
    <row r="39" spans="2:22" s="63" customFormat="1">
      <c r="B39" s="94" t="s">
        <v>215</v>
      </c>
      <c r="C39" s="94"/>
      <c r="D39" s="94"/>
      <c r="E39" s="63">
        <f>VLOOKUP(B39,Fluxo!$B$33:$N$36,Gráficos!$G$38,0)</f>
        <v>10.25</v>
      </c>
      <c r="K39" s="94" t="s">
        <v>181</v>
      </c>
      <c r="L39" s="94"/>
      <c r="M39" s="63">
        <v>0</v>
      </c>
      <c r="N39" s="63">
        <f>VLOOKUP(K39,Fluxo!$B$8:$N$10,Gráficos!$G$38,0)</f>
        <v>41000</v>
      </c>
      <c r="V39" s="63" t="s">
        <v>21</v>
      </c>
    </row>
    <row r="40" spans="2:22" s="63" customFormat="1">
      <c r="B40" s="94" t="s">
        <v>216</v>
      </c>
      <c r="C40" s="94"/>
      <c r="D40" s="94"/>
      <c r="E40" s="63">
        <f>VLOOKUP(B40,Fluxo!$B$33:$N$36,Gráficos!$G$38,0)</f>
        <v>1.6666666666666667</v>
      </c>
      <c r="K40" s="94" t="s">
        <v>182</v>
      </c>
      <c r="L40" s="94"/>
      <c r="M40" s="63">
        <f>M41+N41</f>
        <v>36000</v>
      </c>
      <c r="N40" s="63">
        <f>VLOOKUP(K40,Fluxo!$B$8:$N$10,Gráficos!$G$38,0)</f>
        <v>5000</v>
      </c>
      <c r="V40" s="63" t="s">
        <v>22</v>
      </c>
    </row>
    <row r="41" spans="2:22" s="63" customFormat="1">
      <c r="B41" s="94" t="s">
        <v>205</v>
      </c>
      <c r="C41" s="94"/>
      <c r="D41" s="94"/>
      <c r="E41" s="63">
        <f>VLOOKUP(B41,Fluxo!$B$33:$N$36,Gráficos!$G$38,0)</f>
        <v>36</v>
      </c>
      <c r="K41" s="94" t="s">
        <v>183</v>
      </c>
      <c r="L41" s="94"/>
      <c r="M41" s="63">
        <v>0</v>
      </c>
      <c r="N41" s="63">
        <f>VLOOKUP(K41,Fluxo!$B$8:$N$10,Gráficos!$G$38,0)</f>
        <v>36000</v>
      </c>
      <c r="V41" s="63" t="s">
        <v>23</v>
      </c>
    </row>
    <row r="42" spans="2:22" s="63" customFormat="1"/>
  </sheetData>
  <mergeCells count="7">
    <mergeCell ref="A1:T1"/>
    <mergeCell ref="K39:L39"/>
    <mergeCell ref="K40:L40"/>
    <mergeCell ref="K41:L41"/>
    <mergeCell ref="B39:D39"/>
    <mergeCell ref="B40:D40"/>
    <mergeCell ref="B41:D41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2:J20"/>
  <sheetViews>
    <sheetView showGridLines="0" workbookViewId="0">
      <selection activeCell="B16" sqref="B16"/>
    </sheetView>
  </sheetViews>
  <sheetFormatPr defaultRowHeight="15.6"/>
  <cols>
    <col min="1" max="5" width="8.88671875" style="79"/>
    <col min="6" max="6" width="15.5546875" style="79" customWidth="1"/>
    <col min="7" max="7" width="12.33203125" style="79" customWidth="1"/>
    <col min="8" max="8" width="14.5546875" style="79" customWidth="1"/>
    <col min="9" max="9" width="28.21875" style="79" customWidth="1"/>
    <col min="10" max="10" width="11.44140625" style="79" customWidth="1"/>
    <col min="11" max="16384" width="8.88671875" style="79"/>
  </cols>
  <sheetData>
    <row r="2" spans="2:10" ht="25.2">
      <c r="B2" s="95" t="s">
        <v>217</v>
      </c>
      <c r="C2" s="96"/>
      <c r="D2" s="96"/>
      <c r="E2" s="96"/>
      <c r="F2" s="96"/>
    </row>
    <row r="7" spans="2:10">
      <c r="B7" s="97"/>
      <c r="C7" s="98"/>
      <c r="D7" s="98"/>
      <c r="E7" s="98"/>
      <c r="F7" s="98"/>
      <c r="G7" s="98"/>
      <c r="H7" s="98"/>
      <c r="I7" s="98"/>
      <c r="J7" s="98"/>
    </row>
    <row r="8" spans="2:10">
      <c r="B8" s="97"/>
      <c r="C8" s="98"/>
      <c r="D8" s="98"/>
      <c r="E8" s="98"/>
      <c r="F8" s="98"/>
      <c r="G8" s="98"/>
      <c r="H8" s="98"/>
      <c r="I8" s="98"/>
      <c r="J8" s="98"/>
    </row>
    <row r="10" spans="2:10">
      <c r="B10" s="80"/>
      <c r="G10" s="78"/>
      <c r="I10" s="99"/>
      <c r="J10" s="99"/>
    </row>
    <row r="12" spans="2:10">
      <c r="B12" s="80"/>
      <c r="H12" s="99"/>
    </row>
    <row r="14" spans="2:10" ht="18">
      <c r="B14" s="100" t="s">
        <v>218</v>
      </c>
      <c r="C14" s="98"/>
      <c r="D14" s="98"/>
      <c r="E14" s="98"/>
      <c r="F14" s="98"/>
      <c r="G14" s="98"/>
      <c r="H14" s="98"/>
      <c r="I14" s="98"/>
      <c r="J14" s="98"/>
    </row>
    <row r="15" spans="2:10" ht="18">
      <c r="B15" s="100" t="s">
        <v>219</v>
      </c>
      <c r="C15" s="98"/>
      <c r="D15" s="98"/>
      <c r="E15" s="98"/>
      <c r="F15" s="98"/>
      <c r="G15" s="98"/>
      <c r="H15" s="98"/>
      <c r="I15" s="98"/>
      <c r="J15" s="98"/>
    </row>
    <row r="16" spans="2:10" ht="18">
      <c r="B16" s="101" t="s">
        <v>220</v>
      </c>
      <c r="D16" s="99" t="s">
        <v>221</v>
      </c>
      <c r="F16" s="99"/>
    </row>
    <row r="18" spans="2:9">
      <c r="B18" s="80"/>
      <c r="I18" s="99"/>
    </row>
    <row r="20" spans="2:9">
      <c r="B20" s="80"/>
      <c r="G20" s="99"/>
      <c r="H20" s="99"/>
    </row>
  </sheetData>
  <hyperlinks>
    <hyperlink ref="D16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Início</vt:lpstr>
      <vt:lpstr>Contas</vt:lpstr>
      <vt:lpstr>Lançamentos</vt:lpstr>
      <vt:lpstr>Projeção</vt:lpstr>
      <vt:lpstr>DRE</vt:lpstr>
      <vt:lpstr>Fluxo</vt:lpstr>
      <vt:lpstr>Gráficos</vt:lpstr>
      <vt:lpstr>Dicas de Cursos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Acelere.vc</dc:creator>
  <cp:lastModifiedBy>user</cp:lastModifiedBy>
  <dcterms:created xsi:type="dcterms:W3CDTF">2013-11-09T12:17:33Z</dcterms:created>
  <dcterms:modified xsi:type="dcterms:W3CDTF">2021-10-20T15:29:20Z</dcterms:modified>
</cp:coreProperties>
</file>