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D:\PEN DRIVE AZUL\EMPREENDER\PROJETO MARKETING DIGITAL\LANÇAMENTO MANUAL PRATICAS CONTABEIS\COMBO PLANILHAS\FISCAL\"/>
    </mc:Choice>
  </mc:AlternateContent>
  <xr:revisionPtr revIDLastSave="0" documentId="13_ncr:1_{CE5C5141-4082-4B3B-8EE9-26EE20993665}" xr6:coauthVersionLast="45" xr6:coauthVersionMax="45" xr10:uidLastSave="{00000000-0000-0000-0000-000000000000}"/>
  <bookViews>
    <workbookView xWindow="-108" yWindow="-108" windowWidth="23256" windowHeight="12600" activeTab="1" xr2:uid="{00000000-000D-0000-FFFF-FFFF00000000}"/>
  </bookViews>
  <sheets>
    <sheet name="CS e IR" sheetId="1" r:id="rId1"/>
    <sheet name="PIS e COFINS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8" i="1" l="1"/>
  <c r="L11" i="1"/>
  <c r="I41" i="2"/>
  <c r="I40" i="2"/>
  <c r="I39" i="2"/>
  <c r="N38" i="2"/>
  <c r="I38" i="2"/>
  <c r="G38" i="2"/>
  <c r="N36" i="2"/>
  <c r="M36" i="2"/>
  <c r="G36" i="2"/>
  <c r="M35" i="2"/>
  <c r="N35" i="2" s="1"/>
  <c r="G35" i="2"/>
  <c r="G34" i="2"/>
  <c r="F34" i="2"/>
  <c r="M34" i="2" s="1"/>
  <c r="N34" i="2" s="1"/>
  <c r="N33" i="2"/>
  <c r="M33" i="2"/>
  <c r="G33" i="2"/>
  <c r="M32" i="2"/>
  <c r="N32" i="2" s="1"/>
  <c r="G32" i="2"/>
  <c r="N31" i="2"/>
  <c r="M31" i="2"/>
  <c r="G31" i="2"/>
  <c r="F31" i="2"/>
  <c r="N30" i="2"/>
  <c r="M30" i="2"/>
  <c r="G30" i="2"/>
  <c r="F30" i="2"/>
  <c r="N29" i="2"/>
  <c r="M29" i="2"/>
  <c r="G29" i="2"/>
  <c r="G28" i="2" s="1"/>
  <c r="I28" i="2"/>
  <c r="N24" i="2"/>
  <c r="N23" i="2"/>
  <c r="N22" i="2"/>
  <c r="N21" i="2"/>
  <c r="N20" i="2"/>
  <c r="N19" i="2" s="1"/>
  <c r="I19" i="2"/>
  <c r="G19" i="2"/>
  <c r="N18" i="2"/>
  <c r="N17" i="2"/>
  <c r="N16" i="2"/>
  <c r="N15" i="2"/>
  <c r="N14" i="2"/>
  <c r="G14" i="2"/>
  <c r="N13" i="2"/>
  <c r="N12" i="2" s="1"/>
  <c r="I12" i="2"/>
  <c r="G12" i="2"/>
  <c r="G25" i="2" s="1"/>
  <c r="G27" i="2" s="1"/>
  <c r="N11" i="2"/>
  <c r="L52" i="1"/>
  <c r="F50" i="1"/>
  <c r="L42" i="1"/>
  <c r="I42" i="1"/>
  <c r="L41" i="1"/>
  <c r="I41" i="1"/>
  <c r="I40" i="1"/>
  <c r="L39" i="1"/>
  <c r="I39" i="1"/>
  <c r="L38" i="1"/>
  <c r="I38" i="1"/>
  <c r="L37" i="1"/>
  <c r="I37" i="1"/>
  <c r="L36" i="1"/>
  <c r="I36" i="1"/>
  <c r="L35" i="1"/>
  <c r="I35" i="1"/>
  <c r="I34" i="1"/>
  <c r="L33" i="1"/>
  <c r="I33" i="1"/>
  <c r="L32" i="1"/>
  <c r="I32" i="1"/>
  <c r="L31" i="1"/>
  <c r="I31" i="1"/>
  <c r="L30" i="1"/>
  <c r="I30" i="1"/>
  <c r="L29" i="1"/>
  <c r="I29" i="1"/>
  <c r="F29" i="1"/>
  <c r="L27" i="1"/>
  <c r="I27" i="1"/>
  <c r="L26" i="1"/>
  <c r="I26" i="1"/>
  <c r="I25" i="1"/>
  <c r="I24" i="1"/>
  <c r="I23" i="1"/>
  <c r="L22" i="1"/>
  <c r="I22" i="1"/>
  <c r="L21" i="1"/>
  <c r="I21" i="1"/>
  <c r="L20" i="1"/>
  <c r="I20" i="1"/>
  <c r="I19" i="1"/>
  <c r="I18" i="1"/>
  <c r="I17" i="1"/>
  <c r="L16" i="1"/>
  <c r="I16" i="1"/>
  <c r="L14" i="1"/>
  <c r="I15" i="1"/>
  <c r="I14" i="1"/>
  <c r="F14" i="1"/>
  <c r="I12" i="1"/>
  <c r="F44" i="1" l="1"/>
  <c r="F45" i="1" s="1"/>
  <c r="F46" i="1" s="1"/>
  <c r="F48" i="1" s="1"/>
  <c r="F55" i="1" s="1"/>
  <c r="C55" i="1" s="1"/>
  <c r="L44" i="1"/>
  <c r="L45" i="1" s="1"/>
  <c r="N25" i="2"/>
  <c r="N27" i="2" s="1"/>
  <c r="N37" i="2" s="1"/>
  <c r="N43" i="2" s="1"/>
  <c r="I43" i="2" s="1"/>
  <c r="N28" i="2"/>
  <c r="G37" i="2"/>
  <c r="G43" i="2" s="1"/>
  <c r="B43" i="2" s="1"/>
  <c r="L46" i="1" l="1"/>
  <c r="L48" i="1" s="1"/>
  <c r="L47" i="1" l="1"/>
  <c r="L50" i="1" s="1"/>
  <c r="L58" i="1" l="1"/>
  <c r="I5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9" authorId="0" shapeId="0" xr:uid="{00000000-0006-0000-0000-000002000000}">
      <text>
        <r>
          <rPr>
            <sz val="10"/>
            <color rgb="FF000000"/>
            <rFont val="Arial"/>
          </rPr>
          <t>Este valor deve ser NEGATIVO.</t>
        </r>
      </text>
    </comment>
    <comment ref="L29" authorId="0" shapeId="0" xr:uid="{00000000-0006-0000-0000-000003000000}">
      <text>
        <r>
          <rPr>
            <sz val="10"/>
            <color rgb="FF000000"/>
            <rFont val="Arial"/>
          </rPr>
          <t>Este valor deve ser NEGATIVO.</t>
        </r>
      </text>
    </comment>
    <comment ref="E45" authorId="0" shapeId="0" xr:uid="{00000000-0006-0000-0000-000004000000}">
      <text>
        <r>
          <rPr>
            <sz val="10"/>
            <color rgb="FF000000"/>
            <rFont val="Arial"/>
          </rPr>
          <t>Informe: SIM ou NÃO</t>
        </r>
      </text>
    </comment>
    <comment ref="K45" authorId="0" shapeId="0" xr:uid="{00000000-0006-0000-0000-000005000000}">
      <text>
        <r>
          <rPr>
            <sz val="10"/>
            <color rgb="FF000000"/>
            <rFont val="Arial"/>
          </rPr>
          <t>Informe: SIM ou NÃO</t>
        </r>
      </text>
    </comment>
    <comment ref="F50" authorId="0" shapeId="0" xr:uid="{00000000-0006-0000-0000-000006000000}">
      <text>
        <r>
          <rPr>
            <sz val="10"/>
            <color rgb="FF000000"/>
            <rFont val="Arial"/>
          </rPr>
          <t>Este valor deve ser NEGATIVO.</t>
        </r>
      </text>
    </comment>
    <comment ref="L52" authorId="0" shapeId="0" xr:uid="{00000000-0006-0000-0000-000007000000}">
      <text>
        <r>
          <rPr>
            <sz val="10"/>
            <color rgb="FF000000"/>
            <rFont val="Arial"/>
          </rPr>
          <t>Este valor deve ser NEGATIVO.</t>
        </r>
      </text>
    </comment>
  </commentList>
</comments>
</file>

<file path=xl/sharedStrings.xml><?xml version="1.0" encoding="utf-8"?>
<sst xmlns="http://schemas.openxmlformats.org/spreadsheetml/2006/main" count="143" uniqueCount="96">
  <si>
    <t>CONTRIBUIÇÃO SOCIAL</t>
  </si>
  <si>
    <t>IMPOSTO DE RENDA</t>
  </si>
  <si>
    <t>+</t>
  </si>
  <si>
    <t>LUCRO</t>
  </si>
  <si>
    <t>SIM</t>
  </si>
  <si>
    <t>NÃO</t>
  </si>
  <si>
    <t>ADIÇÕES</t>
  </si>
  <si>
    <t>Ajustes Devedores de Qualquer Natureza</t>
  </si>
  <si>
    <t>Despesas de Variação Cambial</t>
  </si>
  <si>
    <t>Despesas Particulares dos Sócios e Dirigentes;</t>
  </si>
  <si>
    <t>Doações e Brindes;</t>
  </si>
  <si>
    <t>Impostos Não Pagos em Discussão Judicial;</t>
  </si>
  <si>
    <t>Impostos Não Pagos por Iniciativa da Empresa;</t>
  </si>
  <si>
    <t>Lucro Inflacionário apurado até 31/12/1995;</t>
  </si>
  <si>
    <t>Multas Contratuais</t>
  </si>
  <si>
    <t>Multas Punitivas (Transito, Imetro, Ibama, Multas sobre ação fiscal)</t>
  </si>
  <si>
    <t>Provisões Indedutíveis (perdas, frete, propaganda)</t>
  </si>
  <si>
    <t>Recibos sem especificação da fonte recebedora;</t>
  </si>
  <si>
    <t>Verbas Rescisórias em desacordo com a legislação trabalhista vigente</t>
  </si>
  <si>
    <t>-</t>
  </si>
  <si>
    <t>EXCLUSÕES</t>
  </si>
  <si>
    <t>Ajustes credores de qualquer natureza</t>
  </si>
  <si>
    <t>Decisão Favorável - Processos Judiciais Tributários</t>
  </si>
  <si>
    <t>Despesas de Ágios</t>
  </si>
  <si>
    <t>Distribuição de Lucros e Dividendos;</t>
  </si>
  <si>
    <t>Dividendos Coligadas e Controladas</t>
  </si>
  <si>
    <t>Pagamento de Impostos em Atraso por iniciativa da Empresa</t>
  </si>
  <si>
    <t>Pagamento de Impostos sobre discussão judicial,</t>
  </si>
  <si>
    <t>Receita de Variação Cambial</t>
  </si>
  <si>
    <t>Receitas Obtidas com Tributação Exclusiva ou Isenta de IR</t>
  </si>
  <si>
    <t>Receitas que poderiam ser diferidas;</t>
  </si>
  <si>
    <t>Resultado Positivo de Equivalência Patrimonial</t>
  </si>
  <si>
    <t>Reversão de Provisões Indedutíveis</t>
  </si>
  <si>
    <t>Vendas Não Expedidas do Período</t>
  </si>
  <si>
    <t>=</t>
  </si>
  <si>
    <t>Base de Cálculo CSLL antes da Compensação Prejuízo</t>
  </si>
  <si>
    <t>Base de Cálculo do IRPJ antes da Compensação Prejuízo</t>
  </si>
  <si>
    <t>Houve prejuízo fiscal Exercício Antenior?</t>
  </si>
  <si>
    <t>Base de CSLL</t>
  </si>
  <si>
    <t>Base de Cálculo do IRPJ antes do Adicional</t>
  </si>
  <si>
    <t>Alíquota e Valor Total IRPJ</t>
  </si>
  <si>
    <t>CSLL</t>
  </si>
  <si>
    <t>Informe o Mês (número) do Cálculo:</t>
  </si>
  <si>
    <t>Compensações da Contribuição Social</t>
  </si>
  <si>
    <t>IRPJ</t>
  </si>
  <si>
    <t>CSLL Base Negativa Exercícios Anteriores</t>
  </si>
  <si>
    <t>CSLL Retida s/ Notas Fiscais</t>
  </si>
  <si>
    <t>Compensações do I.R.P.J.</t>
  </si>
  <si>
    <t>CSLL Pago no Exercício</t>
  </si>
  <si>
    <t>IRPJ Base Negativa Exercícios Anteriores</t>
  </si>
  <si>
    <t>IRRF s/ Aplicações Financeiras</t>
  </si>
  <si>
    <t xml:space="preserve">IRRF Retida s/ Notas Fiscais </t>
  </si>
  <si>
    <t>IRPJ Pago no Exercício</t>
  </si>
  <si>
    <t>PLANILHA DE CÁLCULO PIS / COFINS - LUCRO REAL NÃO CUMULATIVO</t>
  </si>
  <si>
    <t>PLANILHA PIS NÃO-CUMULATIVO</t>
  </si>
  <si>
    <t>PLANILHA COFINS NÃO-CUMULATIVO</t>
  </si>
  <si>
    <t>RECEITAS</t>
  </si>
  <si>
    <t>Receita de Exportação</t>
  </si>
  <si>
    <t>Receita de Venda Produtos Fabricação Própria</t>
  </si>
  <si>
    <t>Revenda de Mercadorias</t>
  </si>
  <si>
    <t>Receita de Prestação de Serviços</t>
  </si>
  <si>
    <t>Devolução de compras (menos IPI)</t>
  </si>
  <si>
    <t>Outras Receitas (Vda.Imobilizado/Recup.Desp./etc.)</t>
  </si>
  <si>
    <t>ISENÇÕES E EXCLUSÕES</t>
  </si>
  <si>
    <t>Receitas de Exportação</t>
  </si>
  <si>
    <r>
      <t>Vendas Canceladas e Descontos Incondicionais</t>
    </r>
    <r>
      <rPr>
        <sz val="8"/>
        <rFont val="Arial"/>
      </rPr>
      <t xml:space="preserve"> (não inclui devolução de vendas)</t>
    </r>
  </si>
  <si>
    <r>
      <t>Vendas Canceladas e Descontos Incondicionais</t>
    </r>
    <r>
      <rPr>
        <sz val="8"/>
        <rFont val="Arial"/>
      </rPr>
      <t xml:space="preserve"> (não inclui devolução de vendas)</t>
    </r>
  </si>
  <si>
    <t>IPI sobre Vendas</t>
  </si>
  <si>
    <t>Recuperação de Créditos e Reversão de Provisões</t>
  </si>
  <si>
    <t>Venda de Bens do Ativo Imobilizado</t>
  </si>
  <si>
    <t xml:space="preserve">BASE DE CÁLCULO </t>
  </si>
  <si>
    <t>ALÍQUOTA</t>
  </si>
  <si>
    <t xml:space="preserve">VALOR DO PIS </t>
  </si>
  <si>
    <t>VALOR DO COFINS</t>
  </si>
  <si>
    <t>CRÉDITOS A DESCONTAR - ALÍQUOTA 1,65%</t>
  </si>
  <si>
    <t>CRÉDITOS A DESCONTAR - ALÍQUOTA 7,60%</t>
  </si>
  <si>
    <t>Bens Adquiridos para Revenda</t>
  </si>
  <si>
    <t>Bens Utilizados como Insumos (menos IPI)</t>
  </si>
  <si>
    <t>Serviços Utilizados como Insumos</t>
  </si>
  <si>
    <t>Energia Elétrica</t>
  </si>
  <si>
    <t>Aluguéis de Máquinas e Equipamentos</t>
  </si>
  <si>
    <t>Fretes/Manut/Consumo</t>
  </si>
  <si>
    <t>Depreciação do Ativo Imobilizado</t>
  </si>
  <si>
    <t>Devolução de Vendas Sujeitas à alíquotas de 1,65%</t>
  </si>
  <si>
    <t>Devolução de Vendas Sujeitas à alíquotas de 7,60%</t>
  </si>
  <si>
    <t xml:space="preserve">VALOR DA COFINS </t>
  </si>
  <si>
    <t>CRÉDITO PIS</t>
  </si>
  <si>
    <t>CRÉDITO COFINS</t>
  </si>
  <si>
    <t>CRÉDITO PIS A COMPENSAR PERÍODO ANTERIOR</t>
  </si>
  <si>
    <t>CRÉDITO COFINS A COMPENSAR PERÍODO ANTERIOR</t>
  </si>
  <si>
    <t>CRÉDITO PIS PAGO A MAIOR MÊS ANTERIOR</t>
  </si>
  <si>
    <t>CRÉDITO COFINS PAGO A MAIOR MÊS ANTERIOR</t>
  </si>
  <si>
    <t>PIS RETIDO A RECUPERAR LEI 10.833/03</t>
  </si>
  <si>
    <t>COFINS RETIDO A RECUPERAR LEI 10.833/03</t>
  </si>
  <si>
    <t xml:space="preserve">Depreciação </t>
  </si>
  <si>
    <t xml:space="preserve">PLANILHA CÁLCULO IRPJ/CSLL - LUCRO REAL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</si>
</sst>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R$ &quot;#,##0.00"/>
    <numFmt numFmtId="165" formatCode="[$-416]mmmm\-yyyy"/>
    <numFmt numFmtId="166" formatCode="_(* #,##0.00_);_(* \(#,##0.00\);_(* &quot;-&quot;??_);_(@_)"/>
    <numFmt numFmtId="167" formatCode="&quot;Compensação - Prejuízo Fiscal LALUR&quot;\ 0%"/>
    <numFmt numFmtId="168" formatCode="&quot;Adicional de IR se &gt; 20 mil reais&quot;\ 0%"/>
  </numFmts>
  <fonts count="21" x14ac:knownFonts="1">
    <font>
      <sz val="10"/>
      <color rgb="FF000000"/>
      <name val="Arial"/>
    </font>
    <font>
      <b/>
      <sz val="18"/>
      <name val="Arial"/>
    </font>
    <font>
      <sz val="10"/>
      <name val="Arial"/>
    </font>
    <font>
      <sz val="10"/>
      <color rgb="FFD8D8D8"/>
      <name val="Arial"/>
    </font>
    <font>
      <u/>
      <sz val="8"/>
      <color rgb="FF0000FF"/>
      <name val="Arial"/>
    </font>
    <font>
      <u/>
      <sz val="8"/>
      <name val="Arial"/>
    </font>
    <font>
      <b/>
      <sz val="10"/>
      <name val="Arial"/>
    </font>
    <font>
      <u/>
      <sz val="10"/>
      <color rgb="FF0000FF"/>
      <name val="Arial"/>
    </font>
    <font>
      <sz val="10"/>
      <color rgb="FFBFBFBF"/>
      <name val="Arial"/>
    </font>
    <font>
      <sz val="7"/>
      <name val="Arial"/>
    </font>
    <font>
      <b/>
      <sz val="10"/>
      <color rgb="FF000000"/>
      <name val="Arial"/>
    </font>
    <font>
      <u/>
      <sz val="10"/>
      <name val="Arial"/>
    </font>
    <font>
      <b/>
      <sz val="10"/>
      <color rgb="FFFF0000"/>
      <name val="Arial"/>
    </font>
    <font>
      <sz val="11"/>
      <name val="Arial"/>
    </font>
    <font>
      <b/>
      <sz val="11"/>
      <name val="Arial"/>
    </font>
    <font>
      <sz val="11"/>
      <color rgb="FFBFBFBF"/>
      <name val="Arial"/>
    </font>
    <font>
      <i/>
      <sz val="10"/>
      <name val="Arial"/>
    </font>
    <font>
      <sz val="11"/>
      <color rgb="FFD8D8D8"/>
      <name val="Calibri"/>
    </font>
    <font>
      <sz val="11"/>
      <color rgb="FFBFBFBF"/>
      <name val="Calibri"/>
    </font>
    <font>
      <sz val="10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164" fontId="1" fillId="2" borderId="1" xfId="0" applyNumberFormat="1" applyFont="1" applyFill="1" applyBorder="1"/>
    <xf numFmtId="0" fontId="0" fillId="2" borderId="1" xfId="0" applyFont="1" applyFill="1" applyBorder="1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9" fontId="6" fillId="0" borderId="2" xfId="0" applyNumberFormat="1" applyFont="1" applyBorder="1"/>
    <xf numFmtId="49" fontId="6" fillId="0" borderId="3" xfId="0" applyNumberFormat="1" applyFont="1" applyBorder="1"/>
    <xf numFmtId="165" fontId="6" fillId="3" borderId="4" xfId="0" applyNumberFormat="1" applyFont="1" applyFill="1" applyBorder="1" applyAlignment="1">
      <alignment horizontal="left"/>
    </xf>
    <xf numFmtId="0" fontId="6" fillId="0" borderId="2" xfId="0" applyFont="1" applyBorder="1"/>
    <xf numFmtId="0" fontId="6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6" xfId="0" applyFont="1" applyBorder="1"/>
    <xf numFmtId="166" fontId="2" fillId="3" borderId="4" xfId="0" applyNumberFormat="1" applyFont="1" applyFill="1" applyBorder="1"/>
    <xf numFmtId="0" fontId="8" fillId="0" borderId="0" xfId="0" applyFont="1"/>
    <xf numFmtId="0" fontId="9" fillId="0" borderId="0" xfId="0" applyFont="1"/>
    <xf numFmtId="0" fontId="2" fillId="0" borderId="7" xfId="0" applyFont="1" applyBorder="1" applyAlignment="1">
      <alignment horizontal="center"/>
    </xf>
    <xf numFmtId="166" fontId="6" fillId="0" borderId="8" xfId="0" applyNumberFormat="1" applyFont="1" applyBorder="1"/>
    <xf numFmtId="0" fontId="6" fillId="0" borderId="0" xfId="0" applyFont="1"/>
    <xf numFmtId="0" fontId="0" fillId="2" borderId="9" xfId="0" applyFont="1" applyFill="1" applyBorder="1" applyAlignment="1">
      <alignment horizontal="center"/>
    </xf>
    <xf numFmtId="166" fontId="2" fillId="0" borderId="8" xfId="0" applyNumberFormat="1" applyFont="1" applyBorder="1"/>
    <xf numFmtId="167" fontId="6" fillId="0" borderId="0" xfId="0" applyNumberFormat="1" applyFont="1" applyAlignment="1">
      <alignment horizontal="left"/>
    </xf>
    <xf numFmtId="0" fontId="9" fillId="0" borderId="0" xfId="0" applyFont="1" applyAlignment="1">
      <alignment horizontal="center" wrapText="1"/>
    </xf>
    <xf numFmtId="0" fontId="6" fillId="3" borderId="4" xfId="0" applyFont="1" applyFill="1" applyBorder="1"/>
    <xf numFmtId="0" fontId="6" fillId="3" borderId="4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9" fontId="6" fillId="0" borderId="0" xfId="0" applyNumberFormat="1" applyFont="1" applyAlignment="1">
      <alignment horizontal="center"/>
    </xf>
    <xf numFmtId="168" fontId="10" fillId="2" borderId="1" xfId="0" applyNumberFormat="1" applyFont="1" applyFill="1" applyBorder="1" applyAlignment="1">
      <alignment horizontal="left"/>
    </xf>
    <xf numFmtId="0" fontId="11" fillId="0" borderId="0" xfId="0" applyFont="1"/>
    <xf numFmtId="166" fontId="12" fillId="0" borderId="0" xfId="0" applyNumberFormat="1" applyFont="1"/>
    <xf numFmtId="49" fontId="2" fillId="0" borderId="10" xfId="0" applyNumberFormat="1" applyFont="1" applyBorder="1" applyAlignment="1">
      <alignment horizontal="center"/>
    </xf>
    <xf numFmtId="0" fontId="2" fillId="0" borderId="11" xfId="0" applyFont="1" applyBorder="1"/>
    <xf numFmtId="166" fontId="2" fillId="0" borderId="12" xfId="0" applyNumberFormat="1" applyFont="1" applyBorder="1"/>
    <xf numFmtId="49" fontId="2" fillId="0" borderId="13" xfId="0" applyNumberFormat="1" applyFont="1" applyBorder="1" applyAlignment="1">
      <alignment horizontal="center"/>
    </xf>
    <xf numFmtId="0" fontId="6" fillId="0" borderId="14" xfId="0" applyFont="1" applyBorder="1"/>
    <xf numFmtId="166" fontId="6" fillId="0" borderId="15" xfId="0" applyNumberFormat="1" applyFont="1" applyBorder="1"/>
    <xf numFmtId="0" fontId="13" fillId="0" borderId="0" xfId="0" applyFont="1"/>
    <xf numFmtId="49" fontId="13" fillId="0" borderId="0" xfId="0" applyNumberFormat="1" applyFont="1" applyAlignment="1">
      <alignment horizontal="center"/>
    </xf>
    <xf numFmtId="0" fontId="14" fillId="0" borderId="0" xfId="0" applyFont="1"/>
    <xf numFmtId="166" fontId="14" fillId="0" borderId="0" xfId="0" applyNumberFormat="1" applyFont="1" applyAlignment="1">
      <alignment horizontal="center"/>
    </xf>
    <xf numFmtId="0" fontId="15" fillId="0" borderId="0" xfId="0" applyFont="1"/>
    <xf numFmtId="166" fontId="6" fillId="0" borderId="0" xfId="0" applyNumberFormat="1" applyFont="1"/>
    <xf numFmtId="166" fontId="13" fillId="0" borderId="0" xfId="0" applyNumberFormat="1" applyFont="1"/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0" xfId="0" applyFont="1"/>
    <xf numFmtId="0" fontId="16" fillId="0" borderId="0" xfId="0" applyFont="1"/>
    <xf numFmtId="0" fontId="17" fillId="0" borderId="0" xfId="0" applyFont="1" applyAlignment="1">
      <alignment vertical="center"/>
    </xf>
    <xf numFmtId="39" fontId="2" fillId="0" borderId="0" xfId="0" applyNumberFormat="1" applyFont="1"/>
    <xf numFmtId="0" fontId="2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" fillId="0" borderId="2" xfId="0" applyFont="1" applyBorder="1"/>
    <xf numFmtId="0" fontId="6" fillId="0" borderId="16" xfId="0" applyFont="1" applyBorder="1"/>
    <xf numFmtId="165" fontId="6" fillId="3" borderId="17" xfId="0" applyNumberFormat="1" applyFont="1" applyFill="1" applyBorder="1" applyAlignment="1">
      <alignment horizontal="left"/>
    </xf>
    <xf numFmtId="0" fontId="6" fillId="0" borderId="7" xfId="0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39" fontId="6" fillId="0" borderId="8" xfId="0" applyNumberFormat="1" applyFont="1" applyBorder="1"/>
    <xf numFmtId="0" fontId="6" fillId="0" borderId="7" xfId="0" applyFont="1" applyBorder="1"/>
    <xf numFmtId="39" fontId="2" fillId="3" borderId="4" xfId="0" applyNumberFormat="1" applyFont="1" applyFill="1" applyBorder="1"/>
    <xf numFmtId="40" fontId="6" fillId="0" borderId="8" xfId="0" applyNumberFormat="1" applyFont="1" applyBorder="1"/>
    <xf numFmtId="0" fontId="2" fillId="0" borderId="7" xfId="0" applyFont="1" applyBorder="1"/>
    <xf numFmtId="39" fontId="6" fillId="0" borderId="0" xfId="0" applyNumberFormat="1" applyFont="1"/>
    <xf numFmtId="10" fontId="2" fillId="0" borderId="8" xfId="0" applyNumberFormat="1" applyFont="1" applyBorder="1"/>
    <xf numFmtId="10" fontId="2" fillId="0" borderId="0" xfId="0" applyNumberFormat="1" applyFont="1"/>
    <xf numFmtId="39" fontId="2" fillId="0" borderId="8" xfId="0" applyNumberFormat="1" applyFont="1" applyBorder="1"/>
    <xf numFmtId="40" fontId="2" fillId="3" borderId="4" xfId="0" applyNumberFormat="1" applyFont="1" applyFill="1" applyBorder="1"/>
    <xf numFmtId="0" fontId="2" fillId="0" borderId="10" xfId="0" applyFont="1" applyBorder="1"/>
    <xf numFmtId="0" fontId="2" fillId="0" borderId="11" xfId="0" applyFont="1" applyBorder="1" applyAlignment="1">
      <alignment horizontal="left"/>
    </xf>
    <xf numFmtId="4" fontId="2" fillId="0" borderId="11" xfId="0" applyNumberFormat="1" applyFont="1" applyBorder="1" applyAlignment="1">
      <alignment horizontal="center"/>
    </xf>
    <xf numFmtId="0" fontId="2" fillId="0" borderId="18" xfId="0" applyFont="1" applyBorder="1"/>
    <xf numFmtId="4" fontId="2" fillId="0" borderId="14" xfId="0" applyNumberFormat="1" applyFont="1" applyBorder="1" applyAlignment="1">
      <alignment horizontal="center"/>
    </xf>
    <xf numFmtId="40" fontId="6" fillId="0" borderId="15" xfId="0" applyNumberFormat="1" applyFont="1" applyBorder="1"/>
    <xf numFmtId="40" fontId="6" fillId="0" borderId="0" xfId="0" applyNumberFormat="1" applyFont="1"/>
    <xf numFmtId="0" fontId="6" fillId="0" borderId="0" xfId="0" applyFont="1" applyAlignment="1">
      <alignment horizontal="left"/>
    </xf>
    <xf numFmtId="0" fontId="0" fillId="0" borderId="0" xfId="0" applyFont="1" applyAlignment="1"/>
    <xf numFmtId="0" fontId="2" fillId="0" borderId="0" xfId="0" applyFont="1" applyAlignment="1">
      <alignment horizontal="left"/>
    </xf>
    <xf numFmtId="0" fontId="6" fillId="0" borderId="13" xfId="0" applyFont="1" applyBorder="1" applyAlignment="1">
      <alignment horizontal="left"/>
    </xf>
    <xf numFmtId="0" fontId="19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100"/>
  <sheetViews>
    <sheetView showGridLines="0" zoomScaleNormal="100" workbookViewId="0">
      <selection activeCell="G7" sqref="G7"/>
    </sheetView>
  </sheetViews>
  <sheetFormatPr defaultColWidth="12.6640625" defaultRowHeight="15" customHeight="1" x14ac:dyDescent="0.25"/>
  <cols>
    <col min="1" max="1" width="2.77734375" customWidth="1"/>
    <col min="2" max="2" width="2.109375" customWidth="1"/>
    <col min="3" max="3" width="61.109375" customWidth="1"/>
    <col min="4" max="4" width="13.77734375" customWidth="1"/>
    <col min="5" max="5" width="4.33203125" customWidth="1"/>
    <col min="6" max="6" width="16.77734375" customWidth="1"/>
    <col min="7" max="7" width="1.77734375" customWidth="1"/>
    <col min="8" max="8" width="2.109375" customWidth="1"/>
    <col min="9" max="9" width="61.109375" customWidth="1"/>
    <col min="10" max="10" width="13.77734375" customWidth="1"/>
    <col min="11" max="11" width="5.21875" customWidth="1"/>
    <col min="12" max="12" width="16.77734375" customWidth="1"/>
    <col min="13" max="13" width="2.33203125" hidden="1" customWidth="1"/>
    <col min="14" max="14" width="4" hidden="1" customWidth="1"/>
  </cols>
  <sheetData>
    <row r="1" spans="1:14" ht="14.2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</row>
    <row r="2" spans="1:14" ht="12.75" customHeight="1" x14ac:dyDescent="0.25">
      <c r="A2" s="3"/>
      <c r="B2" s="4"/>
      <c r="C2" s="5"/>
      <c r="D2" s="3"/>
      <c r="E2" s="3"/>
      <c r="F2" s="6"/>
      <c r="G2" s="7"/>
      <c r="H2" s="3"/>
      <c r="I2" s="8"/>
      <c r="J2" s="3"/>
      <c r="K2" s="3"/>
      <c r="L2" s="3"/>
      <c r="M2" s="3"/>
      <c r="N2" s="3"/>
    </row>
    <row r="3" spans="1:14" ht="12.75" customHeight="1" x14ac:dyDescent="0.25">
      <c r="A3" s="3"/>
      <c r="B3" s="4"/>
      <c r="C3" s="5"/>
      <c r="D3" s="9"/>
      <c r="E3" s="9"/>
      <c r="F3" s="9"/>
      <c r="G3" s="3"/>
      <c r="H3" s="3"/>
      <c r="I3" s="3"/>
      <c r="J3" s="3"/>
      <c r="K3" s="3"/>
      <c r="L3" s="3"/>
      <c r="M3" s="3"/>
      <c r="N3" s="3"/>
    </row>
    <row r="4" spans="1:14" ht="6" customHeight="1" x14ac:dyDescent="0.25">
      <c r="A4" s="3"/>
      <c r="B4" s="4"/>
      <c r="C4" s="5"/>
      <c r="D4" s="3"/>
      <c r="E4" s="10"/>
      <c r="F4" s="3"/>
      <c r="G4" s="3"/>
      <c r="H4" s="3"/>
      <c r="I4" s="3"/>
      <c r="J4" s="3"/>
      <c r="K4" s="3"/>
      <c r="L4" s="3"/>
      <c r="M4" s="3"/>
      <c r="N4" s="3"/>
    </row>
    <row r="5" spans="1:14" ht="24" customHeight="1" x14ac:dyDescent="0.4">
      <c r="A5" s="3"/>
      <c r="B5" s="4"/>
      <c r="C5" s="1" t="s">
        <v>95</v>
      </c>
      <c r="D5" s="3"/>
      <c r="E5" s="10"/>
      <c r="F5" s="3"/>
      <c r="G5" s="3"/>
      <c r="H5" s="3"/>
      <c r="I5" s="3"/>
      <c r="J5" s="3"/>
      <c r="K5" s="3"/>
      <c r="L5" s="3"/>
      <c r="M5" s="3"/>
      <c r="N5" s="3"/>
    </row>
    <row r="6" spans="1:14" ht="12.75" customHeight="1" x14ac:dyDescent="0.25">
      <c r="A6" s="3"/>
      <c r="B6" s="4"/>
      <c r="C6" s="5"/>
      <c r="D6" s="3"/>
      <c r="E6" s="10"/>
      <c r="F6" s="3"/>
      <c r="G6" s="3"/>
      <c r="H6" s="3"/>
      <c r="I6" s="3"/>
      <c r="J6" s="3"/>
      <c r="K6" s="3"/>
      <c r="L6" s="3"/>
      <c r="M6" s="3"/>
      <c r="N6" s="3"/>
    </row>
    <row r="7" spans="1:14" ht="12.75" customHeight="1" x14ac:dyDescent="0.25">
      <c r="A7" s="3"/>
      <c r="B7" s="4"/>
      <c r="C7" s="5"/>
      <c r="D7" s="3"/>
      <c r="E7" s="10"/>
      <c r="F7" s="3"/>
      <c r="G7" s="3"/>
      <c r="H7" s="3"/>
      <c r="I7" s="3"/>
      <c r="J7" s="3"/>
      <c r="K7" s="3"/>
      <c r="L7" s="3"/>
      <c r="M7" s="3"/>
      <c r="N7" s="3"/>
    </row>
    <row r="8" spans="1:14" ht="12.75" customHeight="1" x14ac:dyDescent="0.25">
      <c r="A8" s="3"/>
      <c r="B8" s="4"/>
      <c r="C8" s="3"/>
      <c r="D8" s="3"/>
      <c r="E8" s="10"/>
      <c r="F8" s="3"/>
      <c r="G8" s="3"/>
      <c r="H8" s="3"/>
      <c r="I8" s="3"/>
      <c r="J8" s="3"/>
      <c r="K8" s="3"/>
      <c r="L8" s="3"/>
      <c r="M8" s="3"/>
      <c r="N8" s="3"/>
    </row>
    <row r="9" spans="1:14" ht="12.75" customHeight="1" x14ac:dyDescent="0.25">
      <c r="A9" s="3"/>
      <c r="B9" s="4"/>
      <c r="C9" s="11"/>
      <c r="D9" s="3"/>
      <c r="E9" s="10"/>
      <c r="F9" s="3"/>
      <c r="G9" s="3"/>
      <c r="H9" s="3"/>
      <c r="I9" s="3"/>
      <c r="J9" s="3"/>
      <c r="K9" s="3"/>
      <c r="L9" s="3"/>
      <c r="M9" s="3"/>
      <c r="N9" s="3"/>
    </row>
    <row r="10" spans="1:14" ht="12.75" customHeight="1" x14ac:dyDescent="0.25">
      <c r="A10" s="3"/>
      <c r="B10" s="4"/>
      <c r="C10" s="5"/>
      <c r="D10" s="3"/>
      <c r="E10" s="10"/>
      <c r="F10" s="3"/>
      <c r="G10" s="3"/>
      <c r="H10" s="3"/>
      <c r="I10" s="3"/>
      <c r="J10" s="3"/>
      <c r="K10" s="3"/>
      <c r="L10" s="3"/>
      <c r="M10" s="3"/>
      <c r="N10" s="3"/>
    </row>
    <row r="11" spans="1:14" ht="14.25" customHeight="1" x14ac:dyDescent="0.25">
      <c r="A11" s="3"/>
      <c r="B11" s="12" t="s">
        <v>0</v>
      </c>
      <c r="C11" s="13"/>
      <c r="D11" s="13"/>
      <c r="E11" s="13"/>
      <c r="F11" s="14">
        <v>43831</v>
      </c>
      <c r="G11" s="3"/>
      <c r="H11" s="15" t="s">
        <v>1</v>
      </c>
      <c r="I11" s="16"/>
      <c r="J11" s="17"/>
      <c r="K11" s="17"/>
      <c r="L11" s="14">
        <f>F11</f>
        <v>43831</v>
      </c>
      <c r="M11" s="3"/>
      <c r="N11" s="3"/>
    </row>
    <row r="12" spans="1:14" ht="14.25" customHeight="1" x14ac:dyDescent="0.25">
      <c r="A12" s="3"/>
      <c r="B12" s="18" t="s">
        <v>2</v>
      </c>
      <c r="C12" s="19" t="s">
        <v>3</v>
      </c>
      <c r="D12" s="19"/>
      <c r="E12" s="19"/>
      <c r="F12" s="20">
        <v>-31277.49</v>
      </c>
      <c r="G12" s="21"/>
      <c r="H12" s="18" t="s">
        <v>2</v>
      </c>
      <c r="I12" s="19" t="str">
        <f>C12</f>
        <v>LUCRO</v>
      </c>
      <c r="J12" s="19"/>
      <c r="K12" s="19"/>
      <c r="L12" s="20">
        <v>-31277.49</v>
      </c>
      <c r="M12" s="22">
        <v>1</v>
      </c>
      <c r="N12" s="22" t="s">
        <v>4</v>
      </c>
    </row>
    <row r="13" spans="1:14" ht="14.25" customHeight="1" x14ac:dyDescent="0.25">
      <c r="A13" s="3"/>
      <c r="B13" s="23"/>
      <c r="C13" s="3"/>
      <c r="D13" s="3"/>
      <c r="E13" s="3"/>
      <c r="F13" s="24"/>
      <c r="G13" s="21"/>
      <c r="H13" s="23"/>
      <c r="I13" s="3"/>
      <c r="J13" s="3"/>
      <c r="K13" s="3"/>
      <c r="L13" s="24"/>
      <c r="M13" s="22">
        <v>2</v>
      </c>
      <c r="N13" s="22" t="s">
        <v>5</v>
      </c>
    </row>
    <row r="14" spans="1:14" ht="14.25" customHeight="1" x14ac:dyDescent="0.25">
      <c r="A14" s="3"/>
      <c r="B14" s="23" t="s">
        <v>2</v>
      </c>
      <c r="C14" s="25" t="s">
        <v>6</v>
      </c>
      <c r="D14" s="25"/>
      <c r="E14" s="25"/>
      <c r="F14" s="24">
        <f>SUM(F15:F27)</f>
        <v>22021.5</v>
      </c>
      <c r="G14" s="21"/>
      <c r="H14" s="23" t="s">
        <v>2</v>
      </c>
      <c r="I14" s="25" t="str">
        <f t="shared" ref="I14:I27" si="0">C14</f>
        <v>ADIÇÕES</v>
      </c>
      <c r="J14" s="25"/>
      <c r="K14" s="25"/>
      <c r="L14" s="24">
        <f>SUM(L15:L27)</f>
        <v>22021.5</v>
      </c>
      <c r="M14" s="22">
        <v>3</v>
      </c>
      <c r="N14" s="22"/>
    </row>
    <row r="15" spans="1:14" ht="14.25" customHeight="1" x14ac:dyDescent="0.25">
      <c r="A15" s="3"/>
      <c r="B15" s="23"/>
      <c r="C15" s="3" t="s">
        <v>7</v>
      </c>
      <c r="D15" s="25"/>
      <c r="E15" s="25"/>
      <c r="F15" s="20">
        <v>0</v>
      </c>
      <c r="G15" s="21"/>
      <c r="H15" s="23"/>
      <c r="I15" s="3" t="str">
        <f t="shared" si="0"/>
        <v>Ajustes Devedores de Qualquer Natureza</v>
      </c>
      <c r="J15" s="25"/>
      <c r="K15" s="25"/>
      <c r="L15" s="20">
        <v>0</v>
      </c>
      <c r="M15" s="22">
        <v>4</v>
      </c>
      <c r="N15" s="22"/>
    </row>
    <row r="16" spans="1:14" ht="14.25" customHeight="1" x14ac:dyDescent="0.25">
      <c r="A16" s="3"/>
      <c r="B16" s="23"/>
      <c r="C16" s="3" t="s">
        <v>8</v>
      </c>
      <c r="D16" s="25"/>
      <c r="E16" s="25"/>
      <c r="F16" s="20">
        <v>0</v>
      </c>
      <c r="G16" s="21"/>
      <c r="H16" s="23"/>
      <c r="I16" s="3" t="str">
        <f t="shared" si="0"/>
        <v>Despesas de Variação Cambial</v>
      </c>
      <c r="J16" s="25"/>
      <c r="K16" s="25"/>
      <c r="L16" s="20">
        <f t="shared" ref="L16:L27" si="1">F16</f>
        <v>0</v>
      </c>
      <c r="M16" s="22">
        <v>5</v>
      </c>
      <c r="N16" s="22"/>
    </row>
    <row r="17" spans="1:14" ht="14.25" customHeight="1" x14ac:dyDescent="0.25">
      <c r="A17" s="3"/>
      <c r="B17" s="23"/>
      <c r="C17" s="3" t="s">
        <v>9</v>
      </c>
      <c r="D17" s="25"/>
      <c r="E17" s="25"/>
      <c r="F17" s="20">
        <v>2500</v>
      </c>
      <c r="G17" s="21"/>
      <c r="H17" s="23"/>
      <c r="I17" s="3" t="str">
        <f t="shared" si="0"/>
        <v>Despesas Particulares dos Sócios e Dirigentes;</v>
      </c>
      <c r="J17" s="25"/>
      <c r="K17" s="25"/>
      <c r="L17" s="20">
        <v>2500</v>
      </c>
      <c r="M17" s="22">
        <v>6</v>
      </c>
      <c r="N17" s="22"/>
    </row>
    <row r="18" spans="1:14" ht="14.25" customHeight="1" x14ac:dyDescent="0.25">
      <c r="A18" s="3"/>
      <c r="B18" s="23"/>
      <c r="C18" s="3" t="s">
        <v>10</v>
      </c>
      <c r="D18" s="25"/>
      <c r="E18" s="25"/>
      <c r="F18" s="20">
        <v>4320</v>
      </c>
      <c r="G18" s="21"/>
      <c r="H18" s="23"/>
      <c r="I18" s="3" t="str">
        <f t="shared" si="0"/>
        <v>Doações e Brindes;</v>
      </c>
      <c r="J18" s="25"/>
      <c r="K18" s="25"/>
      <c r="L18" s="20">
        <v>4320</v>
      </c>
      <c r="M18" s="22">
        <v>7</v>
      </c>
      <c r="N18" s="22"/>
    </row>
    <row r="19" spans="1:14" ht="14.25" customHeight="1" x14ac:dyDescent="0.25">
      <c r="A19" s="3"/>
      <c r="B19" s="23"/>
      <c r="C19" s="3" t="s">
        <v>11</v>
      </c>
      <c r="D19" s="25"/>
      <c r="E19" s="25"/>
      <c r="F19" s="20">
        <v>7340.5</v>
      </c>
      <c r="G19" s="21"/>
      <c r="H19" s="23"/>
      <c r="I19" s="3" t="str">
        <f t="shared" si="0"/>
        <v>Impostos Não Pagos em Discussão Judicial;</v>
      </c>
      <c r="J19" s="25"/>
      <c r="K19" s="25"/>
      <c r="L19" s="20">
        <v>7340.5</v>
      </c>
      <c r="M19" s="22">
        <v>8</v>
      </c>
      <c r="N19" s="22"/>
    </row>
    <row r="20" spans="1:14" ht="14.25" customHeight="1" x14ac:dyDescent="0.25">
      <c r="A20" s="3"/>
      <c r="B20" s="23"/>
      <c r="C20" s="3" t="s">
        <v>12</v>
      </c>
      <c r="D20" s="25"/>
      <c r="E20" s="25"/>
      <c r="F20" s="20">
        <v>0</v>
      </c>
      <c r="G20" s="21"/>
      <c r="H20" s="23"/>
      <c r="I20" s="3" t="str">
        <f t="shared" si="0"/>
        <v>Impostos Não Pagos por Iniciativa da Empresa;</v>
      </c>
      <c r="J20" s="25"/>
      <c r="K20" s="25"/>
      <c r="L20" s="20">
        <f t="shared" si="1"/>
        <v>0</v>
      </c>
      <c r="M20" s="22">
        <v>9</v>
      </c>
      <c r="N20" s="22"/>
    </row>
    <row r="21" spans="1:14" ht="14.25" customHeight="1" x14ac:dyDescent="0.25">
      <c r="A21" s="3"/>
      <c r="B21" s="23"/>
      <c r="C21" s="3" t="s">
        <v>13</v>
      </c>
      <c r="D21" s="25"/>
      <c r="E21" s="25"/>
      <c r="F21" s="20">
        <v>0</v>
      </c>
      <c r="G21" s="21"/>
      <c r="H21" s="23"/>
      <c r="I21" s="3" t="str">
        <f t="shared" si="0"/>
        <v>Lucro Inflacionário apurado até 31/12/1995;</v>
      </c>
      <c r="J21" s="25"/>
      <c r="K21" s="25"/>
      <c r="L21" s="20">
        <f t="shared" si="1"/>
        <v>0</v>
      </c>
      <c r="M21" s="22">
        <v>10</v>
      </c>
      <c r="N21" s="22"/>
    </row>
    <row r="22" spans="1:14" ht="14.25" customHeight="1" x14ac:dyDescent="0.25">
      <c r="A22" s="3"/>
      <c r="B22" s="23"/>
      <c r="C22" s="3" t="s">
        <v>14</v>
      </c>
      <c r="D22" s="25"/>
      <c r="E22" s="25"/>
      <c r="F22" s="20">
        <v>0</v>
      </c>
      <c r="G22" s="21"/>
      <c r="H22" s="23"/>
      <c r="I22" s="3" t="str">
        <f t="shared" si="0"/>
        <v>Multas Contratuais</v>
      </c>
      <c r="J22" s="25"/>
      <c r="K22" s="25"/>
      <c r="L22" s="20">
        <f t="shared" si="1"/>
        <v>0</v>
      </c>
      <c r="M22" s="22">
        <v>11</v>
      </c>
      <c r="N22" s="22"/>
    </row>
    <row r="23" spans="1:14" ht="14.25" customHeight="1" x14ac:dyDescent="0.25">
      <c r="A23" s="3"/>
      <c r="B23" s="23"/>
      <c r="C23" s="3" t="s">
        <v>15</v>
      </c>
      <c r="D23" s="25"/>
      <c r="E23" s="25"/>
      <c r="F23" s="20">
        <v>1000</v>
      </c>
      <c r="G23" s="21"/>
      <c r="H23" s="23"/>
      <c r="I23" s="3" t="str">
        <f t="shared" si="0"/>
        <v>Multas Punitivas (Transito, Imetro, Ibama, Multas sobre ação fiscal)</v>
      </c>
      <c r="J23" s="25"/>
      <c r="K23" s="25"/>
      <c r="L23" s="20">
        <v>1000</v>
      </c>
      <c r="M23" s="22">
        <v>12</v>
      </c>
      <c r="N23" s="22"/>
    </row>
    <row r="24" spans="1:14" ht="14.25" customHeight="1" x14ac:dyDescent="0.25">
      <c r="A24" s="3"/>
      <c r="B24" s="23"/>
      <c r="C24" s="3" t="s">
        <v>94</v>
      </c>
      <c r="D24" s="25"/>
      <c r="E24" s="25"/>
      <c r="F24" s="20">
        <v>2861</v>
      </c>
      <c r="G24" s="21"/>
      <c r="H24" s="23"/>
      <c r="I24" s="3" t="str">
        <f t="shared" si="0"/>
        <v xml:space="preserve">Depreciação </v>
      </c>
      <c r="J24" s="25"/>
      <c r="K24" s="25"/>
      <c r="L24" s="20">
        <v>2861</v>
      </c>
      <c r="M24" s="3"/>
      <c r="N24" s="3"/>
    </row>
    <row r="25" spans="1:14" ht="14.25" customHeight="1" x14ac:dyDescent="0.25">
      <c r="A25" s="3"/>
      <c r="B25" s="23"/>
      <c r="C25" s="3" t="s">
        <v>16</v>
      </c>
      <c r="D25" s="25"/>
      <c r="E25" s="25"/>
      <c r="F25" s="20">
        <v>4000</v>
      </c>
      <c r="G25" s="21"/>
      <c r="H25" s="23"/>
      <c r="I25" s="3" t="str">
        <f t="shared" si="0"/>
        <v>Provisões Indedutíveis (perdas, frete, propaganda)</v>
      </c>
      <c r="J25" s="25"/>
      <c r="K25" s="25"/>
      <c r="L25" s="20">
        <v>4000</v>
      </c>
      <c r="M25" s="3"/>
      <c r="N25" s="3"/>
    </row>
    <row r="26" spans="1:14" ht="14.25" customHeight="1" x14ac:dyDescent="0.25">
      <c r="A26" s="3"/>
      <c r="B26" s="23"/>
      <c r="C26" s="3" t="s">
        <v>17</v>
      </c>
      <c r="D26" s="25"/>
      <c r="E26" s="25"/>
      <c r="F26" s="20">
        <v>0</v>
      </c>
      <c r="G26" s="21"/>
      <c r="H26" s="23"/>
      <c r="I26" s="3" t="str">
        <f t="shared" si="0"/>
        <v>Recibos sem especificação da fonte recebedora;</v>
      </c>
      <c r="J26" s="25"/>
      <c r="K26" s="25"/>
      <c r="L26" s="20">
        <f t="shared" si="1"/>
        <v>0</v>
      </c>
      <c r="M26" s="3"/>
      <c r="N26" s="3"/>
    </row>
    <row r="27" spans="1:14" ht="14.25" customHeight="1" x14ac:dyDescent="0.25">
      <c r="A27" s="3"/>
      <c r="B27" s="23"/>
      <c r="C27" s="3" t="s">
        <v>18</v>
      </c>
      <c r="D27" s="25"/>
      <c r="E27" s="25"/>
      <c r="F27" s="20">
        <v>0</v>
      </c>
      <c r="G27" s="21"/>
      <c r="H27" s="23"/>
      <c r="I27" s="3" t="str">
        <f t="shared" si="0"/>
        <v>Verbas Rescisórias em desacordo com a legislação trabalhista vigente</v>
      </c>
      <c r="J27" s="25"/>
      <c r="K27" s="25"/>
      <c r="L27" s="20">
        <f t="shared" si="1"/>
        <v>0</v>
      </c>
      <c r="M27" s="3"/>
      <c r="N27" s="3"/>
    </row>
    <row r="28" spans="1:14" ht="14.25" customHeight="1" x14ac:dyDescent="0.25">
      <c r="A28" s="3"/>
      <c r="B28" s="23"/>
      <c r="C28" s="25"/>
      <c r="D28" s="25"/>
      <c r="E28" s="25"/>
      <c r="F28" s="24"/>
      <c r="G28" s="21"/>
      <c r="H28" s="23"/>
      <c r="I28" s="25"/>
      <c r="J28" s="25"/>
      <c r="K28" s="25"/>
      <c r="L28" s="24"/>
      <c r="M28" s="3"/>
      <c r="N28" s="3"/>
    </row>
    <row r="29" spans="1:14" ht="14.25" customHeight="1" x14ac:dyDescent="0.25">
      <c r="A29" s="3"/>
      <c r="B29" s="26" t="s">
        <v>19</v>
      </c>
      <c r="C29" s="25" t="s">
        <v>20</v>
      </c>
      <c r="D29" s="25"/>
      <c r="E29" s="25"/>
      <c r="F29" s="24">
        <f>SUM(F30:F42)</f>
        <v>-24799.7</v>
      </c>
      <c r="G29" s="21"/>
      <c r="H29" s="26" t="s">
        <v>19</v>
      </c>
      <c r="I29" s="25" t="str">
        <f t="shared" ref="I29:I42" si="2">C29</f>
        <v>EXCLUSÕES</v>
      </c>
      <c r="J29" s="25"/>
      <c r="K29" s="25"/>
      <c r="L29" s="24">
        <f>SUM(L30:L42)</f>
        <v>-24799.7</v>
      </c>
      <c r="M29" s="3"/>
      <c r="N29" s="3"/>
    </row>
    <row r="30" spans="1:14" ht="14.25" customHeight="1" x14ac:dyDescent="0.25">
      <c r="A30" s="3"/>
      <c r="B30" s="26"/>
      <c r="C30" s="3" t="s">
        <v>21</v>
      </c>
      <c r="D30" s="25"/>
      <c r="E30" s="25"/>
      <c r="F30" s="20">
        <v>0</v>
      </c>
      <c r="G30" s="21"/>
      <c r="H30" s="26"/>
      <c r="I30" s="3" t="str">
        <f t="shared" si="2"/>
        <v>Ajustes credores de qualquer natureza</v>
      </c>
      <c r="J30" s="25"/>
      <c r="K30" s="25"/>
      <c r="L30" s="20">
        <f t="shared" ref="L30:L42" si="3">F30</f>
        <v>0</v>
      </c>
      <c r="M30" s="3"/>
      <c r="N30" s="3"/>
    </row>
    <row r="31" spans="1:14" ht="14.25" customHeight="1" x14ac:dyDescent="0.25">
      <c r="A31" s="3"/>
      <c r="B31" s="26"/>
      <c r="C31" s="3" t="s">
        <v>22</v>
      </c>
      <c r="D31" s="25"/>
      <c r="E31" s="25"/>
      <c r="F31" s="20">
        <v>0</v>
      </c>
      <c r="G31" s="21"/>
      <c r="H31" s="26"/>
      <c r="I31" s="3" t="str">
        <f t="shared" si="2"/>
        <v>Decisão Favorável - Processos Judiciais Tributários</v>
      </c>
      <c r="J31" s="25"/>
      <c r="K31" s="25"/>
      <c r="L31" s="20">
        <f t="shared" si="3"/>
        <v>0</v>
      </c>
      <c r="M31" s="3"/>
      <c r="N31" s="3"/>
    </row>
    <row r="32" spans="1:14" ht="14.25" customHeight="1" x14ac:dyDescent="0.25">
      <c r="A32" s="3"/>
      <c r="B32" s="26"/>
      <c r="C32" s="3" t="s">
        <v>23</v>
      </c>
      <c r="D32" s="25"/>
      <c r="E32" s="25"/>
      <c r="F32" s="20">
        <v>0</v>
      </c>
      <c r="G32" s="21"/>
      <c r="H32" s="26"/>
      <c r="I32" s="3" t="str">
        <f t="shared" si="2"/>
        <v>Despesas de Ágios</v>
      </c>
      <c r="J32" s="25"/>
      <c r="K32" s="25"/>
      <c r="L32" s="20">
        <f t="shared" si="3"/>
        <v>0</v>
      </c>
      <c r="M32" s="3"/>
      <c r="N32" s="3"/>
    </row>
    <row r="33" spans="1:14" ht="14.25" customHeight="1" x14ac:dyDescent="0.25">
      <c r="A33" s="3"/>
      <c r="B33" s="26"/>
      <c r="C33" s="3" t="s">
        <v>24</v>
      </c>
      <c r="D33" s="25"/>
      <c r="E33" s="25"/>
      <c r="F33" s="20">
        <v>0</v>
      </c>
      <c r="G33" s="21"/>
      <c r="H33" s="26"/>
      <c r="I33" s="3" t="str">
        <f t="shared" si="2"/>
        <v>Distribuição de Lucros e Dividendos;</v>
      </c>
      <c r="J33" s="25"/>
      <c r="K33" s="25"/>
      <c r="L33" s="20">
        <f t="shared" si="3"/>
        <v>0</v>
      </c>
      <c r="M33" s="3"/>
      <c r="N33" s="3"/>
    </row>
    <row r="34" spans="1:14" ht="14.25" customHeight="1" x14ac:dyDescent="0.25">
      <c r="A34" s="3"/>
      <c r="B34" s="26"/>
      <c r="C34" s="3" t="s">
        <v>25</v>
      </c>
      <c r="D34" s="25"/>
      <c r="E34" s="25"/>
      <c r="F34" s="20">
        <v>-1310</v>
      </c>
      <c r="G34" s="21"/>
      <c r="H34" s="26"/>
      <c r="I34" s="3" t="str">
        <f t="shared" si="2"/>
        <v>Dividendos Coligadas e Controladas</v>
      </c>
      <c r="J34" s="25"/>
      <c r="K34" s="25"/>
      <c r="L34" s="20">
        <v>-1310</v>
      </c>
      <c r="M34" s="3"/>
      <c r="N34" s="3"/>
    </row>
    <row r="35" spans="1:14" ht="14.25" customHeight="1" x14ac:dyDescent="0.25">
      <c r="A35" s="3"/>
      <c r="B35" s="26"/>
      <c r="C35" s="3" t="s">
        <v>26</v>
      </c>
      <c r="D35" s="25"/>
      <c r="E35" s="25"/>
      <c r="F35" s="20">
        <v>0</v>
      </c>
      <c r="G35" s="21"/>
      <c r="H35" s="26"/>
      <c r="I35" s="3" t="str">
        <f t="shared" si="2"/>
        <v>Pagamento de Impostos em Atraso por iniciativa da Empresa</v>
      </c>
      <c r="J35" s="25"/>
      <c r="K35" s="25"/>
      <c r="L35" s="20">
        <f t="shared" si="3"/>
        <v>0</v>
      </c>
      <c r="M35" s="3"/>
      <c r="N35" s="3"/>
    </row>
    <row r="36" spans="1:14" ht="14.25" customHeight="1" x14ac:dyDescent="0.25">
      <c r="A36" s="3"/>
      <c r="B36" s="26"/>
      <c r="C36" s="3" t="s">
        <v>27</v>
      </c>
      <c r="D36" s="25"/>
      <c r="E36" s="25"/>
      <c r="F36" s="20">
        <v>0</v>
      </c>
      <c r="G36" s="21"/>
      <c r="H36" s="26"/>
      <c r="I36" s="3" t="str">
        <f t="shared" si="2"/>
        <v>Pagamento de Impostos sobre discussão judicial,</v>
      </c>
      <c r="J36" s="25"/>
      <c r="K36" s="25"/>
      <c r="L36" s="20">
        <f t="shared" si="3"/>
        <v>0</v>
      </c>
      <c r="M36" s="3"/>
      <c r="N36" s="3"/>
    </row>
    <row r="37" spans="1:14" ht="14.25" customHeight="1" x14ac:dyDescent="0.25">
      <c r="A37" s="3"/>
      <c r="B37" s="26"/>
      <c r="C37" s="3" t="s">
        <v>28</v>
      </c>
      <c r="D37" s="25"/>
      <c r="E37" s="25"/>
      <c r="F37" s="20">
        <v>0</v>
      </c>
      <c r="G37" s="21"/>
      <c r="H37" s="26"/>
      <c r="I37" s="3" t="str">
        <f t="shared" si="2"/>
        <v>Receita de Variação Cambial</v>
      </c>
      <c r="J37" s="25"/>
      <c r="K37" s="25"/>
      <c r="L37" s="20">
        <f t="shared" si="3"/>
        <v>0</v>
      </c>
      <c r="M37" s="3"/>
      <c r="N37" s="3"/>
    </row>
    <row r="38" spans="1:14" ht="14.25" customHeight="1" x14ac:dyDescent="0.25">
      <c r="A38" s="3"/>
      <c r="B38" s="26"/>
      <c r="C38" s="3" t="s">
        <v>29</v>
      </c>
      <c r="D38" s="25"/>
      <c r="E38" s="25"/>
      <c r="F38" s="20">
        <v>0</v>
      </c>
      <c r="G38" s="21"/>
      <c r="H38" s="26"/>
      <c r="I38" s="3" t="str">
        <f t="shared" si="2"/>
        <v>Receitas Obtidas com Tributação Exclusiva ou Isenta de IR</v>
      </c>
      <c r="J38" s="25"/>
      <c r="K38" s="25"/>
      <c r="L38" s="20">
        <f t="shared" si="3"/>
        <v>0</v>
      </c>
      <c r="M38" s="3"/>
      <c r="N38" s="3"/>
    </row>
    <row r="39" spans="1:14" ht="14.25" customHeight="1" x14ac:dyDescent="0.25">
      <c r="A39" s="3"/>
      <c r="B39" s="26"/>
      <c r="C39" s="3" t="s">
        <v>30</v>
      </c>
      <c r="D39" s="25"/>
      <c r="E39" s="25"/>
      <c r="F39" s="20">
        <v>0</v>
      </c>
      <c r="G39" s="21"/>
      <c r="H39" s="26"/>
      <c r="I39" s="3" t="str">
        <f t="shared" si="2"/>
        <v>Receitas que poderiam ser diferidas;</v>
      </c>
      <c r="J39" s="25"/>
      <c r="K39" s="25"/>
      <c r="L39" s="20">
        <f t="shared" si="3"/>
        <v>0</v>
      </c>
      <c r="M39" s="3"/>
      <c r="N39" s="3"/>
    </row>
    <row r="40" spans="1:14" ht="14.25" customHeight="1" x14ac:dyDescent="0.25">
      <c r="A40" s="3"/>
      <c r="B40" s="26"/>
      <c r="C40" s="3" t="s">
        <v>31</v>
      </c>
      <c r="D40" s="25"/>
      <c r="E40" s="25"/>
      <c r="F40" s="20">
        <v>-23489.7</v>
      </c>
      <c r="G40" s="21"/>
      <c r="H40" s="26"/>
      <c r="I40" s="3" t="str">
        <f t="shared" si="2"/>
        <v>Resultado Positivo de Equivalência Patrimonial</v>
      </c>
      <c r="J40" s="25"/>
      <c r="K40" s="25"/>
      <c r="L40" s="20">
        <v>-23489.7</v>
      </c>
      <c r="M40" s="3"/>
      <c r="N40" s="3"/>
    </row>
    <row r="41" spans="1:14" ht="14.25" customHeight="1" x14ac:dyDescent="0.25">
      <c r="A41" s="3"/>
      <c r="B41" s="26"/>
      <c r="C41" s="3" t="s">
        <v>32</v>
      </c>
      <c r="D41" s="25"/>
      <c r="E41" s="25"/>
      <c r="F41" s="20">
        <v>0</v>
      </c>
      <c r="G41" s="21"/>
      <c r="H41" s="26"/>
      <c r="I41" s="3" t="str">
        <f t="shared" si="2"/>
        <v>Reversão de Provisões Indedutíveis</v>
      </c>
      <c r="J41" s="25"/>
      <c r="K41" s="25"/>
      <c r="L41" s="20">
        <f t="shared" si="3"/>
        <v>0</v>
      </c>
      <c r="M41" s="3"/>
      <c r="N41" s="3"/>
    </row>
    <row r="42" spans="1:14" ht="14.25" customHeight="1" x14ac:dyDescent="0.25">
      <c r="A42" s="3"/>
      <c r="B42" s="23"/>
      <c r="C42" s="3" t="s">
        <v>33</v>
      </c>
      <c r="D42" s="3"/>
      <c r="E42" s="3"/>
      <c r="F42" s="20">
        <v>0</v>
      </c>
      <c r="G42" s="21"/>
      <c r="H42" s="23"/>
      <c r="I42" s="3" t="str">
        <f t="shared" si="2"/>
        <v>Vendas Não Expedidas do Período</v>
      </c>
      <c r="J42" s="3"/>
      <c r="K42" s="3"/>
      <c r="L42" s="20">
        <f t="shared" si="3"/>
        <v>0</v>
      </c>
      <c r="M42" s="3"/>
      <c r="N42" s="3"/>
    </row>
    <row r="43" spans="1:14" ht="14.25" customHeight="1" x14ac:dyDescent="0.25">
      <c r="A43" s="3"/>
      <c r="B43" s="23"/>
      <c r="C43" s="3"/>
      <c r="D43" s="3"/>
      <c r="E43" s="3"/>
      <c r="F43" s="27"/>
      <c r="G43" s="21"/>
      <c r="H43" s="23"/>
      <c r="I43" s="3"/>
      <c r="J43" s="3"/>
      <c r="K43" s="3"/>
      <c r="L43" s="27"/>
      <c r="M43" s="3"/>
      <c r="N43" s="3"/>
    </row>
    <row r="44" spans="1:14" ht="18.75" customHeight="1" x14ac:dyDescent="0.25">
      <c r="A44" s="3"/>
      <c r="B44" s="23" t="s">
        <v>34</v>
      </c>
      <c r="C44" s="25" t="s">
        <v>35</v>
      </c>
      <c r="D44" s="25"/>
      <c r="E44" s="25"/>
      <c r="F44" s="24">
        <f>SUM(F12,F14,F29)</f>
        <v>-34055.69</v>
      </c>
      <c r="G44" s="21"/>
      <c r="H44" s="23" t="s">
        <v>34</v>
      </c>
      <c r="I44" s="25" t="s">
        <v>36</v>
      </c>
      <c r="J44" s="25"/>
      <c r="K44" s="25"/>
      <c r="L44" s="24">
        <f>SUM(L12,L14,L29)</f>
        <v>-34055.69</v>
      </c>
      <c r="M44" s="3"/>
      <c r="N44" s="3"/>
    </row>
    <row r="45" spans="1:14" ht="18.75" customHeight="1" x14ac:dyDescent="0.25">
      <c r="A45" s="3"/>
      <c r="B45" s="23" t="s">
        <v>19</v>
      </c>
      <c r="C45" s="28">
        <v>0.3</v>
      </c>
      <c r="D45" s="29" t="s">
        <v>37</v>
      </c>
      <c r="E45" s="30" t="s">
        <v>4</v>
      </c>
      <c r="F45" s="24">
        <f>IF(E45="SIM",F44*C45,0)</f>
        <v>-10216.707</v>
      </c>
      <c r="G45" s="21"/>
      <c r="H45" s="23" t="s">
        <v>19</v>
      </c>
      <c r="I45" s="28">
        <v>0.3</v>
      </c>
      <c r="J45" s="29" t="s">
        <v>37</v>
      </c>
      <c r="K45" s="31" t="s">
        <v>4</v>
      </c>
      <c r="L45" s="24">
        <f>IF(K45="SIM",L44*I45,0)</f>
        <v>-10216.707</v>
      </c>
      <c r="M45" s="3"/>
      <c r="N45" s="3"/>
    </row>
    <row r="46" spans="1:14" ht="18.75" customHeight="1" x14ac:dyDescent="0.25">
      <c r="A46" s="3"/>
      <c r="B46" s="32" t="s">
        <v>34</v>
      </c>
      <c r="C46" s="25" t="s">
        <v>38</v>
      </c>
      <c r="D46" s="25"/>
      <c r="E46" s="25"/>
      <c r="F46" s="24">
        <f>F44-F45</f>
        <v>-23838.983</v>
      </c>
      <c r="G46" s="21"/>
      <c r="H46" s="23" t="s">
        <v>34</v>
      </c>
      <c r="I46" s="25" t="s">
        <v>39</v>
      </c>
      <c r="J46" s="25"/>
      <c r="K46" s="25"/>
      <c r="L46" s="24">
        <f>L44-L45</f>
        <v>-23838.983</v>
      </c>
      <c r="M46" s="3"/>
      <c r="N46" s="3"/>
    </row>
    <row r="47" spans="1:14" ht="18.600000000000001" customHeight="1" x14ac:dyDescent="0.25">
      <c r="A47" s="3"/>
      <c r="B47" s="32"/>
      <c r="C47" s="25"/>
      <c r="D47" s="25"/>
      <c r="E47" s="25"/>
      <c r="F47" s="24"/>
      <c r="G47" s="21"/>
      <c r="H47" s="23"/>
      <c r="I47" s="25" t="s">
        <v>40</v>
      </c>
      <c r="J47" s="3"/>
      <c r="K47" s="33">
        <v>0.15</v>
      </c>
      <c r="L47" s="24">
        <f>IF(L46*K47&gt;0,L46*K47,0)</f>
        <v>0</v>
      </c>
      <c r="M47" s="3"/>
      <c r="N47" s="3"/>
    </row>
    <row r="48" spans="1:14" ht="18.600000000000001" customHeight="1" x14ac:dyDescent="0.25">
      <c r="A48" s="3"/>
      <c r="B48" s="32" t="s">
        <v>34</v>
      </c>
      <c r="C48" s="25" t="s">
        <v>41</v>
      </c>
      <c r="D48" s="25"/>
      <c r="E48" s="33">
        <v>0.09</v>
      </c>
      <c r="F48" s="24">
        <f>F46*E48</f>
        <v>-2145.5084699999998</v>
      </c>
      <c r="G48" s="21"/>
      <c r="H48" s="23"/>
      <c r="I48" s="34">
        <v>0.1</v>
      </c>
      <c r="J48" s="29" t="s">
        <v>42</v>
      </c>
      <c r="K48" s="31">
        <f>MONTH(L11)</f>
        <v>1</v>
      </c>
      <c r="L48" s="24">
        <f>IF(L46&gt;20000*K48,(L46-20000*K48)*I48,0)</f>
        <v>0</v>
      </c>
      <c r="M48" s="3"/>
      <c r="N48" s="3"/>
    </row>
    <row r="49" spans="1:14" ht="14.25" customHeight="1" x14ac:dyDescent="0.25">
      <c r="A49" s="3"/>
      <c r="B49" s="32"/>
      <c r="C49" s="3"/>
      <c r="D49" s="3"/>
      <c r="E49" s="3"/>
      <c r="F49" s="27"/>
      <c r="G49" s="21"/>
      <c r="H49" s="23"/>
      <c r="I49" s="3"/>
      <c r="J49" s="25"/>
      <c r="K49" s="25"/>
      <c r="L49" s="24"/>
      <c r="M49" s="3"/>
      <c r="N49" s="3"/>
    </row>
    <row r="50" spans="1:14" ht="14.25" customHeight="1" x14ac:dyDescent="0.25">
      <c r="A50" s="3"/>
      <c r="B50" s="32" t="s">
        <v>19</v>
      </c>
      <c r="C50" s="25" t="s">
        <v>43</v>
      </c>
      <c r="D50" s="35"/>
      <c r="E50" s="35"/>
      <c r="F50" s="24">
        <f>SUM(F51:F53)</f>
        <v>-500</v>
      </c>
      <c r="G50" s="21"/>
      <c r="H50" s="23" t="s">
        <v>34</v>
      </c>
      <c r="I50" s="25" t="s">
        <v>44</v>
      </c>
      <c r="J50" s="25"/>
      <c r="K50" s="25"/>
      <c r="L50" s="24">
        <f>SUM(L47:L48)</f>
        <v>0</v>
      </c>
      <c r="M50" s="3"/>
      <c r="N50" s="3"/>
    </row>
    <row r="51" spans="1:14" ht="14.25" customHeight="1" x14ac:dyDescent="0.25">
      <c r="A51" s="3"/>
      <c r="B51" s="32"/>
      <c r="C51" s="3" t="s">
        <v>45</v>
      </c>
      <c r="D51" s="3"/>
      <c r="E51" s="3"/>
      <c r="F51" s="20">
        <v>0</v>
      </c>
      <c r="G51" s="21"/>
      <c r="H51" s="23"/>
      <c r="I51" s="25"/>
      <c r="J51" s="25"/>
      <c r="K51" s="25"/>
      <c r="L51" s="24"/>
      <c r="M51" s="3"/>
      <c r="N51" s="3"/>
    </row>
    <row r="52" spans="1:14" ht="14.25" customHeight="1" x14ac:dyDescent="0.25">
      <c r="A52" s="3"/>
      <c r="B52" s="32"/>
      <c r="C52" s="3" t="s">
        <v>46</v>
      </c>
      <c r="D52" s="3"/>
      <c r="E52" s="3"/>
      <c r="F52" s="20">
        <v>-500</v>
      </c>
      <c r="G52" s="21"/>
      <c r="H52" s="23" t="s">
        <v>19</v>
      </c>
      <c r="I52" s="25" t="s">
        <v>47</v>
      </c>
      <c r="J52" s="3"/>
      <c r="K52" s="3"/>
      <c r="L52" s="24">
        <f>SUM(L53:L56)</f>
        <v>-1000</v>
      </c>
      <c r="M52" s="3"/>
      <c r="N52" s="3"/>
    </row>
    <row r="53" spans="1:14" ht="14.25" customHeight="1" x14ac:dyDescent="0.25">
      <c r="A53" s="3"/>
      <c r="B53" s="32"/>
      <c r="C53" s="3" t="s">
        <v>48</v>
      </c>
      <c r="D53" s="3"/>
      <c r="E53" s="3"/>
      <c r="F53" s="20">
        <v>0</v>
      </c>
      <c r="G53" s="21"/>
      <c r="H53" s="23"/>
      <c r="I53" s="3" t="s">
        <v>49</v>
      </c>
      <c r="J53" s="3"/>
      <c r="K53" s="36"/>
      <c r="L53" s="20">
        <v>0</v>
      </c>
      <c r="M53" s="3"/>
      <c r="N53" s="3"/>
    </row>
    <row r="54" spans="1:14" ht="14.25" customHeight="1" x14ac:dyDescent="0.25">
      <c r="A54" s="3"/>
      <c r="B54" s="37"/>
      <c r="C54" s="38"/>
      <c r="D54" s="38"/>
      <c r="E54" s="38"/>
      <c r="F54" s="39"/>
      <c r="G54" s="21"/>
      <c r="H54" s="23"/>
      <c r="I54" s="3" t="s">
        <v>50</v>
      </c>
      <c r="J54" s="3"/>
      <c r="K54" s="3"/>
      <c r="L54" s="20">
        <v>-500</v>
      </c>
      <c r="M54" s="3"/>
      <c r="N54" s="3"/>
    </row>
    <row r="55" spans="1:14" ht="14.25" customHeight="1" x14ac:dyDescent="0.25">
      <c r="A55" s="3"/>
      <c r="B55" s="40" t="s">
        <v>34</v>
      </c>
      <c r="C55" s="41" t="str">
        <f>IF(F55&gt;=0,"CSLL a Pagar","CSLL a Compensar")</f>
        <v>CSLL a Compensar</v>
      </c>
      <c r="D55" s="41"/>
      <c r="E55" s="41"/>
      <c r="F55" s="42">
        <f>SUM(F48,F50)</f>
        <v>-2645.5084699999998</v>
      </c>
      <c r="G55" s="21"/>
      <c r="H55" s="23"/>
      <c r="I55" s="3" t="s">
        <v>51</v>
      </c>
      <c r="J55" s="3"/>
      <c r="K55" s="3"/>
      <c r="L55" s="20">
        <v>-500</v>
      </c>
      <c r="M55" s="3"/>
      <c r="N55" s="3"/>
    </row>
    <row r="56" spans="1:14" ht="14.25" customHeight="1" x14ac:dyDescent="0.25">
      <c r="A56" s="43"/>
      <c r="B56" s="44"/>
      <c r="C56" s="45"/>
      <c r="D56" s="45"/>
      <c r="E56" s="45"/>
      <c r="F56" s="46"/>
      <c r="G56" s="47"/>
      <c r="H56" s="23"/>
      <c r="I56" s="3" t="s">
        <v>52</v>
      </c>
      <c r="J56" s="3"/>
      <c r="K56" s="48"/>
      <c r="L56" s="20">
        <v>0</v>
      </c>
      <c r="M56" s="43"/>
      <c r="N56" s="43"/>
    </row>
    <row r="57" spans="1:14" ht="14.25" customHeight="1" x14ac:dyDescent="0.25">
      <c r="A57" s="43"/>
      <c r="B57" s="44"/>
      <c r="C57" s="43"/>
      <c r="D57" s="43"/>
      <c r="E57" s="43"/>
      <c r="F57" s="49"/>
      <c r="G57" s="47"/>
      <c r="H57" s="50"/>
      <c r="I57" s="38"/>
      <c r="J57" s="38"/>
      <c r="K57" s="38"/>
      <c r="L57" s="39"/>
      <c r="M57" s="43"/>
      <c r="N57" s="43"/>
    </row>
    <row r="58" spans="1:14" ht="14.25" customHeight="1" x14ac:dyDescent="0.25">
      <c r="A58" s="43"/>
      <c r="B58" s="44"/>
      <c r="C58" s="43"/>
      <c r="D58" s="43"/>
      <c r="E58" s="43"/>
      <c r="F58" s="43"/>
      <c r="G58" s="47"/>
      <c r="H58" s="51" t="s">
        <v>34</v>
      </c>
      <c r="I58" s="41" t="str">
        <f>IF(L58&gt;=0,"IRPJ  a Pagar","IRPJ a Compensar")</f>
        <v>IRPJ a Compensar</v>
      </c>
      <c r="J58" s="41"/>
      <c r="K58" s="41"/>
      <c r="L58" s="42">
        <f>SUM(L50,L52)</f>
        <v>-1000</v>
      </c>
      <c r="M58" s="43"/>
      <c r="N58" s="43"/>
    </row>
    <row r="59" spans="1:14" ht="14.25" customHeight="1" x14ac:dyDescent="0.25">
      <c r="A59" s="43"/>
      <c r="B59" s="44"/>
      <c r="C59" s="43"/>
      <c r="D59" s="43"/>
      <c r="E59" s="43"/>
      <c r="F59" s="43"/>
      <c r="G59" s="47"/>
      <c r="H59" s="43"/>
      <c r="I59" s="43"/>
      <c r="J59" s="43"/>
      <c r="K59" s="43"/>
      <c r="L59" s="43"/>
      <c r="M59" s="43"/>
      <c r="N59" s="43"/>
    </row>
    <row r="60" spans="1:14" ht="14.25" customHeight="1" x14ac:dyDescent="0.25">
      <c r="A60" s="43"/>
      <c r="B60" s="44"/>
      <c r="C60" s="43"/>
      <c r="D60" s="43"/>
      <c r="E60" s="43"/>
      <c r="F60" s="43"/>
      <c r="G60" s="47"/>
      <c r="H60" s="43"/>
      <c r="I60" s="43"/>
      <c r="J60" s="43"/>
      <c r="K60" s="43"/>
      <c r="L60" s="43"/>
      <c r="M60" s="43"/>
      <c r="N60" s="43"/>
    </row>
    <row r="61" spans="1:14" ht="14.25" customHeight="1" x14ac:dyDescent="0.25">
      <c r="A61" s="43"/>
      <c r="B61" s="44"/>
      <c r="C61" s="43"/>
      <c r="D61" s="43"/>
      <c r="E61" s="43"/>
      <c r="F61" s="43"/>
      <c r="G61" s="47"/>
      <c r="H61" s="43"/>
      <c r="I61" s="43"/>
      <c r="J61" s="43"/>
      <c r="K61" s="43"/>
      <c r="L61" s="43"/>
      <c r="M61" s="43"/>
      <c r="N61" s="43"/>
    </row>
    <row r="62" spans="1:14" ht="14.25" customHeight="1" x14ac:dyDescent="0.25">
      <c r="A62" s="43"/>
      <c r="B62" s="44"/>
      <c r="C62" s="43"/>
      <c r="D62" s="43"/>
      <c r="E62" s="43"/>
      <c r="F62" s="43"/>
      <c r="G62" s="47"/>
      <c r="H62" s="43"/>
      <c r="I62" s="43"/>
      <c r="J62" s="43"/>
      <c r="K62" s="43"/>
      <c r="L62" s="43"/>
      <c r="M62" s="43"/>
      <c r="N62" s="43"/>
    </row>
    <row r="63" spans="1:14" ht="14.25" customHeight="1" x14ac:dyDescent="0.25">
      <c r="A63" s="43"/>
      <c r="B63" s="44"/>
      <c r="C63" s="43"/>
      <c r="D63" s="43"/>
      <c r="E63" s="43"/>
      <c r="F63" s="43"/>
      <c r="G63" s="47"/>
      <c r="H63" s="43"/>
      <c r="I63" s="43"/>
      <c r="J63" s="43"/>
      <c r="K63" s="43"/>
      <c r="L63" s="43"/>
      <c r="M63" s="43"/>
      <c r="N63" s="43"/>
    </row>
    <row r="64" spans="1:14" ht="14.25" customHeight="1" x14ac:dyDescent="0.25">
      <c r="A64" s="43"/>
      <c r="B64" s="44"/>
      <c r="C64" s="43"/>
      <c r="D64" s="43"/>
      <c r="E64" s="43"/>
      <c r="F64" s="43"/>
      <c r="G64" s="47"/>
      <c r="H64" s="43"/>
      <c r="I64" s="43"/>
      <c r="J64" s="43"/>
      <c r="K64" s="43"/>
      <c r="L64" s="43"/>
      <c r="M64" s="43"/>
      <c r="N64" s="43"/>
    </row>
    <row r="65" spans="1:14" ht="14.25" customHeight="1" x14ac:dyDescent="0.25">
      <c r="A65" s="43"/>
      <c r="B65" s="44"/>
      <c r="C65" s="43"/>
      <c r="D65" s="43"/>
      <c r="E65" s="43"/>
      <c r="F65" s="43"/>
      <c r="G65" s="47"/>
      <c r="H65" s="43"/>
      <c r="I65" s="43"/>
      <c r="J65" s="43"/>
      <c r="K65" s="43"/>
      <c r="L65" s="43"/>
      <c r="M65" s="43"/>
      <c r="N65" s="43"/>
    </row>
    <row r="66" spans="1:14" ht="14.25" customHeight="1" x14ac:dyDescent="0.25">
      <c r="A66" s="43"/>
      <c r="B66" s="44"/>
      <c r="C66" s="43"/>
      <c r="D66" s="43"/>
      <c r="E66" s="43"/>
      <c r="F66" s="43"/>
      <c r="G66" s="47"/>
      <c r="H66" s="43"/>
      <c r="I66" s="43"/>
      <c r="J66" s="43"/>
      <c r="K66" s="43"/>
      <c r="L66" s="43"/>
      <c r="M66" s="43"/>
      <c r="N66" s="43"/>
    </row>
    <row r="67" spans="1:14" ht="14.25" customHeight="1" x14ac:dyDescent="0.25">
      <c r="A67" s="43"/>
      <c r="B67" s="44"/>
      <c r="C67" s="43"/>
      <c r="D67" s="43"/>
      <c r="E67" s="43"/>
      <c r="F67" s="43"/>
      <c r="G67" s="47"/>
      <c r="H67" s="43"/>
      <c r="I67" s="43"/>
      <c r="J67" s="43"/>
      <c r="K67" s="43"/>
      <c r="L67" s="43"/>
      <c r="M67" s="43"/>
      <c r="N67" s="43"/>
    </row>
    <row r="68" spans="1:14" ht="14.25" customHeight="1" x14ac:dyDescent="0.25">
      <c r="A68" s="43"/>
      <c r="B68" s="44"/>
      <c r="C68" s="43"/>
      <c r="D68" s="43"/>
      <c r="E68" s="43"/>
      <c r="F68" s="43"/>
      <c r="G68" s="47"/>
      <c r="H68" s="43"/>
      <c r="I68" s="43"/>
      <c r="J68" s="43"/>
      <c r="K68" s="43"/>
      <c r="L68" s="43"/>
      <c r="M68" s="43"/>
      <c r="N68" s="43"/>
    </row>
    <row r="69" spans="1:14" ht="14.25" customHeight="1" x14ac:dyDescent="0.25">
      <c r="A69" s="43"/>
      <c r="B69" s="44"/>
      <c r="C69" s="43"/>
      <c r="D69" s="43"/>
      <c r="E69" s="43"/>
      <c r="F69" s="43"/>
      <c r="G69" s="47"/>
      <c r="H69" s="43"/>
      <c r="I69" s="43"/>
      <c r="J69" s="43"/>
      <c r="K69" s="43"/>
      <c r="L69" s="43"/>
      <c r="M69" s="43"/>
      <c r="N69" s="43"/>
    </row>
    <row r="70" spans="1:14" ht="14.25" customHeight="1" x14ac:dyDescent="0.25">
      <c r="A70" s="43"/>
      <c r="B70" s="44"/>
      <c r="C70" s="43"/>
      <c r="D70" s="43"/>
      <c r="E70" s="43"/>
      <c r="F70" s="43"/>
      <c r="G70" s="47"/>
      <c r="H70" s="43"/>
      <c r="I70" s="43"/>
      <c r="J70" s="43"/>
      <c r="K70" s="43"/>
      <c r="L70" s="43"/>
      <c r="M70" s="43"/>
      <c r="N70" s="43"/>
    </row>
    <row r="71" spans="1:14" ht="14.25" customHeight="1" x14ac:dyDescent="0.25">
      <c r="A71" s="43"/>
      <c r="B71" s="44"/>
      <c r="C71" s="43"/>
      <c r="D71" s="43"/>
      <c r="E71" s="43"/>
      <c r="F71" s="43"/>
      <c r="G71" s="47"/>
      <c r="H71" s="43"/>
      <c r="I71" s="43"/>
      <c r="J71" s="43"/>
      <c r="K71" s="43"/>
      <c r="L71" s="43"/>
      <c r="M71" s="43"/>
      <c r="N71" s="43"/>
    </row>
    <row r="72" spans="1:14" ht="14.25" customHeight="1" x14ac:dyDescent="0.25">
      <c r="A72" s="43"/>
      <c r="B72" s="44"/>
      <c r="C72" s="43"/>
      <c r="D72" s="43"/>
      <c r="E72" s="43"/>
      <c r="F72" s="43"/>
      <c r="G72" s="47"/>
      <c r="H72" s="43"/>
      <c r="I72" s="43"/>
      <c r="J72" s="43"/>
      <c r="K72" s="43"/>
      <c r="L72" s="43"/>
      <c r="M72" s="43"/>
      <c r="N72" s="43"/>
    </row>
    <row r="73" spans="1:14" ht="14.25" customHeight="1" x14ac:dyDescent="0.25">
      <c r="A73" s="43"/>
      <c r="B73" s="44"/>
      <c r="C73" s="43"/>
      <c r="D73" s="43"/>
      <c r="E73" s="43"/>
      <c r="F73" s="43"/>
      <c r="G73" s="47"/>
      <c r="H73" s="43"/>
      <c r="I73" s="43"/>
      <c r="J73" s="43"/>
      <c r="K73" s="43"/>
      <c r="L73" s="43"/>
      <c r="M73" s="43"/>
      <c r="N73" s="43"/>
    </row>
    <row r="74" spans="1:14" ht="14.25" customHeight="1" x14ac:dyDescent="0.25">
      <c r="A74" s="43"/>
      <c r="B74" s="44"/>
      <c r="C74" s="43"/>
      <c r="D74" s="43"/>
      <c r="E74" s="43"/>
      <c r="F74" s="43"/>
      <c r="G74" s="47"/>
      <c r="H74" s="43"/>
      <c r="I74" s="43"/>
      <c r="J74" s="43"/>
      <c r="K74" s="43"/>
      <c r="L74" s="43"/>
      <c r="M74" s="43"/>
      <c r="N74" s="43"/>
    </row>
    <row r="75" spans="1:14" ht="14.25" customHeight="1" x14ac:dyDescent="0.25">
      <c r="A75" s="43"/>
      <c r="B75" s="44"/>
      <c r="C75" s="43"/>
      <c r="D75" s="43"/>
      <c r="E75" s="43"/>
      <c r="F75" s="43"/>
      <c r="G75" s="47"/>
      <c r="H75" s="43"/>
      <c r="I75" s="43"/>
      <c r="J75" s="43"/>
      <c r="K75" s="43"/>
      <c r="L75" s="43"/>
      <c r="M75" s="43"/>
      <c r="N75" s="43"/>
    </row>
    <row r="76" spans="1:14" ht="14.25" customHeight="1" x14ac:dyDescent="0.25">
      <c r="A76" s="43"/>
      <c r="B76" s="44"/>
      <c r="C76" s="43"/>
      <c r="D76" s="43"/>
      <c r="E76" s="43"/>
      <c r="F76" s="43"/>
      <c r="G76" s="47"/>
      <c r="H76" s="43"/>
      <c r="I76" s="43"/>
      <c r="J76" s="43"/>
      <c r="K76" s="43"/>
      <c r="L76" s="43"/>
      <c r="M76" s="43"/>
      <c r="N76" s="43"/>
    </row>
    <row r="77" spans="1:14" ht="14.25" customHeight="1" x14ac:dyDescent="0.25">
      <c r="A77" s="43"/>
      <c r="B77" s="44"/>
      <c r="C77" s="43"/>
      <c r="D77" s="43"/>
      <c r="E77" s="43"/>
      <c r="F77" s="43"/>
      <c r="G77" s="47"/>
      <c r="H77" s="43"/>
      <c r="I77" s="43"/>
      <c r="J77" s="43"/>
      <c r="K77" s="43"/>
      <c r="L77" s="43"/>
      <c r="M77" s="43"/>
      <c r="N77" s="43"/>
    </row>
    <row r="78" spans="1:14" ht="14.25" customHeight="1" x14ac:dyDescent="0.25">
      <c r="A78" s="43"/>
      <c r="B78" s="44"/>
      <c r="C78" s="43"/>
      <c r="D78" s="43"/>
      <c r="E78" s="43"/>
      <c r="F78" s="43"/>
      <c r="G78" s="47"/>
      <c r="H78" s="43"/>
      <c r="I78" s="43"/>
      <c r="J78" s="43"/>
      <c r="K78" s="43"/>
      <c r="L78" s="43"/>
      <c r="M78" s="43"/>
      <c r="N78" s="43"/>
    </row>
    <row r="79" spans="1:14" ht="14.25" customHeight="1" x14ac:dyDescent="0.25">
      <c r="A79" s="43"/>
      <c r="B79" s="44"/>
      <c r="C79" s="43"/>
      <c r="D79" s="43"/>
      <c r="E79" s="43"/>
      <c r="F79" s="43"/>
      <c r="G79" s="47"/>
      <c r="H79" s="43"/>
      <c r="I79" s="43"/>
      <c r="J79" s="43"/>
      <c r="K79" s="43"/>
      <c r="L79" s="43"/>
      <c r="M79" s="43"/>
      <c r="N79" s="43"/>
    </row>
    <row r="80" spans="1:14" ht="14.25" customHeight="1" x14ac:dyDescent="0.25">
      <c r="A80" s="43"/>
      <c r="B80" s="44"/>
      <c r="C80" s="43"/>
      <c r="D80" s="43"/>
      <c r="E80" s="43"/>
      <c r="F80" s="43"/>
      <c r="G80" s="47"/>
      <c r="H80" s="43"/>
      <c r="I80" s="43"/>
      <c r="J80" s="43"/>
      <c r="K80" s="43"/>
      <c r="L80" s="43"/>
      <c r="M80" s="43"/>
      <c r="N80" s="43"/>
    </row>
    <row r="81" spans="1:14" ht="14.25" customHeight="1" x14ac:dyDescent="0.25">
      <c r="A81" s="43"/>
      <c r="B81" s="44"/>
      <c r="C81" s="43"/>
      <c r="D81" s="43"/>
      <c r="E81" s="43"/>
      <c r="F81" s="43"/>
      <c r="G81" s="47"/>
      <c r="H81" s="43"/>
      <c r="I81" s="43"/>
      <c r="J81" s="43"/>
      <c r="K81" s="43"/>
      <c r="L81" s="43"/>
      <c r="M81" s="43"/>
      <c r="N81" s="43"/>
    </row>
    <row r="82" spans="1:14" ht="14.25" customHeight="1" x14ac:dyDescent="0.25">
      <c r="A82" s="43"/>
      <c r="B82" s="44"/>
      <c r="C82" s="43"/>
      <c r="D82" s="43"/>
      <c r="E82" s="43"/>
      <c r="F82" s="43"/>
      <c r="G82" s="47"/>
      <c r="H82" s="43"/>
      <c r="I82" s="43"/>
      <c r="J82" s="43"/>
      <c r="K82" s="43"/>
      <c r="L82" s="43"/>
      <c r="M82" s="43"/>
      <c r="N82" s="43"/>
    </row>
    <row r="83" spans="1:14" ht="14.25" customHeight="1" x14ac:dyDescent="0.25">
      <c r="A83" s="43"/>
      <c r="B83" s="44"/>
      <c r="C83" s="43"/>
      <c r="D83" s="43"/>
      <c r="E83" s="43"/>
      <c r="F83" s="43"/>
      <c r="G83" s="47"/>
      <c r="H83" s="43"/>
      <c r="I83" s="43"/>
      <c r="J83" s="43"/>
      <c r="K83" s="43"/>
      <c r="L83" s="43"/>
      <c r="M83" s="43"/>
      <c r="N83" s="43"/>
    </row>
    <row r="84" spans="1:14" ht="14.25" customHeight="1" x14ac:dyDescent="0.25">
      <c r="A84" s="43"/>
      <c r="B84" s="44"/>
      <c r="C84" s="43"/>
      <c r="D84" s="43"/>
      <c r="E84" s="43"/>
      <c r="F84" s="43"/>
      <c r="G84" s="47"/>
      <c r="H84" s="43"/>
      <c r="I84" s="43"/>
      <c r="J84" s="43"/>
      <c r="K84" s="43"/>
      <c r="L84" s="43"/>
      <c r="M84" s="43"/>
      <c r="N84" s="43"/>
    </row>
    <row r="85" spans="1:14" ht="14.25" customHeight="1" x14ac:dyDescent="0.25">
      <c r="A85" s="43"/>
      <c r="B85" s="44"/>
      <c r="C85" s="43"/>
      <c r="D85" s="43"/>
      <c r="E85" s="43"/>
      <c r="F85" s="43"/>
      <c r="G85" s="47"/>
      <c r="H85" s="43"/>
      <c r="I85" s="43"/>
      <c r="J85" s="43"/>
      <c r="K85" s="43"/>
      <c r="L85" s="43"/>
      <c r="M85" s="43"/>
      <c r="N85" s="43"/>
    </row>
    <row r="86" spans="1:14" ht="14.25" customHeight="1" x14ac:dyDescent="0.25">
      <c r="A86" s="43"/>
      <c r="B86" s="44"/>
      <c r="C86" s="43"/>
      <c r="D86" s="43"/>
      <c r="E86" s="43"/>
      <c r="F86" s="43"/>
      <c r="G86" s="47"/>
      <c r="H86" s="43"/>
      <c r="I86" s="43"/>
      <c r="J86" s="43"/>
      <c r="K86" s="43"/>
      <c r="L86" s="43"/>
      <c r="M86" s="43"/>
      <c r="N86" s="43"/>
    </row>
    <row r="87" spans="1:14" ht="14.25" customHeight="1" x14ac:dyDescent="0.25">
      <c r="A87" s="43"/>
      <c r="B87" s="44"/>
      <c r="C87" s="43"/>
      <c r="D87" s="43"/>
      <c r="E87" s="43"/>
      <c r="F87" s="43"/>
      <c r="G87" s="47"/>
      <c r="H87" s="43"/>
      <c r="I87" s="43"/>
      <c r="J87" s="43"/>
      <c r="K87" s="43"/>
      <c r="L87" s="43"/>
      <c r="M87" s="43"/>
      <c r="N87" s="43"/>
    </row>
    <row r="88" spans="1:14" ht="14.25" customHeight="1" x14ac:dyDescent="0.25">
      <c r="A88" s="43"/>
      <c r="B88" s="44"/>
      <c r="C88" s="43"/>
      <c r="D88" s="43"/>
      <c r="E88" s="43"/>
      <c r="F88" s="43"/>
      <c r="G88" s="47"/>
      <c r="H88" s="43"/>
      <c r="I88" s="43"/>
      <c r="J88" s="43"/>
      <c r="K88" s="43"/>
      <c r="L88" s="43"/>
      <c r="M88" s="43"/>
      <c r="N88" s="43"/>
    </row>
    <row r="89" spans="1:14" ht="14.25" customHeight="1" x14ac:dyDescent="0.25">
      <c r="A89" s="43"/>
      <c r="B89" s="44"/>
      <c r="C89" s="43"/>
      <c r="D89" s="43"/>
      <c r="E89" s="43"/>
      <c r="F89" s="43"/>
      <c r="G89" s="47"/>
      <c r="H89" s="43"/>
      <c r="I89" s="43"/>
      <c r="J89" s="43"/>
      <c r="K89" s="43"/>
      <c r="L89" s="43"/>
      <c r="M89" s="43"/>
      <c r="N89" s="43"/>
    </row>
    <row r="90" spans="1:14" ht="14.25" customHeight="1" x14ac:dyDescent="0.25">
      <c r="A90" s="43"/>
      <c r="B90" s="44"/>
      <c r="C90" s="43"/>
      <c r="D90" s="43"/>
      <c r="E90" s="43"/>
      <c r="F90" s="43"/>
      <c r="G90" s="47"/>
      <c r="H90" s="43"/>
      <c r="I90" s="43"/>
      <c r="J90" s="43"/>
      <c r="K90" s="43"/>
      <c r="L90" s="43"/>
      <c r="M90" s="43"/>
      <c r="N90" s="43"/>
    </row>
    <row r="91" spans="1:14" ht="14.25" customHeight="1" x14ac:dyDescent="0.25">
      <c r="A91" s="43"/>
      <c r="B91" s="44"/>
      <c r="C91" s="43"/>
      <c r="D91" s="43"/>
      <c r="E91" s="43"/>
      <c r="F91" s="43"/>
      <c r="G91" s="47"/>
      <c r="H91" s="43"/>
      <c r="I91" s="43"/>
      <c r="J91" s="43"/>
      <c r="K91" s="43"/>
      <c r="L91" s="43"/>
      <c r="M91" s="43"/>
      <c r="N91" s="43"/>
    </row>
    <row r="92" spans="1:14" ht="14.25" customHeight="1" x14ac:dyDescent="0.25">
      <c r="A92" s="43"/>
      <c r="B92" s="44"/>
      <c r="C92" s="43"/>
      <c r="D92" s="43"/>
      <c r="E92" s="43"/>
      <c r="F92" s="43"/>
      <c r="G92" s="47"/>
      <c r="H92" s="43"/>
      <c r="I92" s="43"/>
      <c r="J92" s="43"/>
      <c r="K92" s="43"/>
      <c r="L92" s="43"/>
      <c r="M92" s="43"/>
      <c r="N92" s="43"/>
    </row>
    <row r="93" spans="1:14" ht="14.25" customHeight="1" x14ac:dyDescent="0.25">
      <c r="A93" s="43"/>
      <c r="B93" s="44"/>
      <c r="C93" s="43"/>
      <c r="D93" s="43"/>
      <c r="E93" s="43"/>
      <c r="F93" s="43"/>
      <c r="G93" s="47"/>
      <c r="H93" s="43"/>
      <c r="I93" s="43"/>
      <c r="J93" s="43"/>
      <c r="K93" s="43"/>
      <c r="L93" s="43"/>
      <c r="M93" s="43"/>
      <c r="N93" s="43"/>
    </row>
    <row r="94" spans="1:14" ht="14.25" customHeight="1" x14ac:dyDescent="0.25">
      <c r="A94" s="43"/>
      <c r="B94" s="44"/>
      <c r="C94" s="43"/>
      <c r="D94" s="43"/>
      <c r="E94" s="43"/>
      <c r="F94" s="43"/>
      <c r="G94" s="47"/>
      <c r="H94" s="43"/>
      <c r="I94" s="43"/>
      <c r="J94" s="43"/>
      <c r="K94" s="43"/>
      <c r="L94" s="43"/>
      <c r="M94" s="43"/>
      <c r="N94" s="43"/>
    </row>
    <row r="95" spans="1:14" ht="14.25" customHeight="1" x14ac:dyDescent="0.25">
      <c r="A95" s="43"/>
      <c r="B95" s="44"/>
      <c r="C95" s="43"/>
      <c r="D95" s="43"/>
      <c r="E95" s="43"/>
      <c r="F95" s="43"/>
      <c r="G95" s="47"/>
      <c r="H95" s="43"/>
      <c r="I95" s="43"/>
      <c r="J95" s="43"/>
      <c r="K95" s="43"/>
      <c r="L95" s="43"/>
      <c r="M95" s="43"/>
      <c r="N95" s="43"/>
    </row>
    <row r="96" spans="1:14" ht="14.25" customHeight="1" x14ac:dyDescent="0.25">
      <c r="A96" s="43"/>
      <c r="B96" s="44"/>
      <c r="C96" s="43"/>
      <c r="D96" s="43"/>
      <c r="E96" s="43"/>
      <c r="F96" s="43"/>
      <c r="G96" s="47"/>
      <c r="H96" s="43"/>
      <c r="I96" s="43"/>
      <c r="J96" s="43"/>
      <c r="K96" s="43"/>
      <c r="L96" s="43"/>
      <c r="M96" s="43"/>
      <c r="N96" s="43"/>
    </row>
    <row r="97" spans="1:14" ht="14.25" customHeight="1" x14ac:dyDescent="0.25">
      <c r="A97" s="43"/>
      <c r="B97" s="44"/>
      <c r="C97" s="43"/>
      <c r="D97" s="43"/>
      <c r="E97" s="43"/>
      <c r="F97" s="43"/>
      <c r="G97" s="47"/>
      <c r="H97" s="43"/>
      <c r="I97" s="43"/>
      <c r="J97" s="43"/>
      <c r="K97" s="43"/>
      <c r="L97" s="43"/>
      <c r="M97" s="43"/>
      <c r="N97" s="43"/>
    </row>
    <row r="98" spans="1:14" ht="14.25" customHeight="1" x14ac:dyDescent="0.25">
      <c r="A98" s="43"/>
      <c r="B98" s="44"/>
      <c r="C98" s="43"/>
      <c r="D98" s="43"/>
      <c r="E98" s="43"/>
      <c r="F98" s="43"/>
      <c r="G98" s="47"/>
      <c r="H98" s="43"/>
      <c r="I98" s="43"/>
      <c r="J98" s="43"/>
      <c r="K98" s="43"/>
      <c r="L98" s="43"/>
      <c r="M98" s="43"/>
      <c r="N98" s="43"/>
    </row>
    <row r="99" spans="1:14" ht="14.25" customHeight="1" x14ac:dyDescent="0.25">
      <c r="A99" s="43"/>
      <c r="B99" s="44"/>
      <c r="C99" s="43"/>
      <c r="D99" s="43"/>
      <c r="E99" s="43"/>
      <c r="F99" s="43"/>
      <c r="G99" s="47"/>
      <c r="H99" s="43"/>
      <c r="I99" s="43"/>
      <c r="J99" s="43"/>
      <c r="K99" s="43"/>
      <c r="L99" s="43"/>
      <c r="M99" s="43"/>
      <c r="N99" s="43"/>
    </row>
    <row r="100" spans="1:14" ht="14.25" customHeight="1" x14ac:dyDescent="0.25">
      <c r="A100" s="43"/>
      <c r="B100" s="44"/>
      <c r="C100" s="43"/>
      <c r="D100" s="43"/>
      <c r="E100" s="43"/>
      <c r="F100" s="43"/>
      <c r="G100" s="47"/>
      <c r="H100" s="43"/>
      <c r="I100" s="43"/>
      <c r="J100" s="43"/>
      <c r="K100" s="43"/>
      <c r="L100" s="43"/>
      <c r="M100" s="43"/>
      <c r="N100" s="43"/>
    </row>
  </sheetData>
  <dataValidations count="2">
    <dataValidation type="list" allowBlank="1" showErrorMessage="1" sqref="E45 K45" xr:uid="{00000000-0002-0000-0000-000000000000}">
      <formula1>$N$12:$N$13</formula1>
    </dataValidation>
    <dataValidation type="list" allowBlank="1" showErrorMessage="1" sqref="K48" xr:uid="{00000000-0002-0000-0000-000001000000}">
      <formula1>$M$12:$M$23</formula1>
    </dataValidation>
  </dataValidations>
  <pageMargins left="0.25" right="0.25" top="0.75" bottom="0.75" header="0" footer="0"/>
  <pageSetup paperSize="9" scale="91" orientation="portrait" r:id="rId1"/>
  <colBreaks count="1" manualBreakCount="1">
    <brk id="7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100"/>
  <sheetViews>
    <sheetView showGridLines="0" tabSelected="1" workbookViewId="0">
      <selection activeCell="D9" sqref="D9"/>
    </sheetView>
  </sheetViews>
  <sheetFormatPr defaultColWidth="12.6640625" defaultRowHeight="15" customHeight="1" x14ac:dyDescent="0.25"/>
  <cols>
    <col min="1" max="1" width="2.77734375" customWidth="1"/>
    <col min="2" max="2" width="2.109375" customWidth="1"/>
    <col min="3" max="3" width="9.109375" customWidth="1"/>
    <col min="4" max="4" width="31" customWidth="1"/>
    <col min="5" max="5" width="23.33203125" customWidth="1"/>
    <col min="6" max="7" width="16.77734375" customWidth="1"/>
    <col min="8" max="8" width="1.77734375" customWidth="1"/>
    <col min="9" max="9" width="2.109375" customWidth="1"/>
    <col min="10" max="10" width="9.109375" customWidth="1"/>
    <col min="11" max="11" width="31.109375" customWidth="1"/>
    <col min="12" max="12" width="23.33203125" customWidth="1"/>
    <col min="13" max="14" width="16.77734375" customWidth="1"/>
  </cols>
  <sheetData>
    <row r="1" spans="1:14" ht="12.75" customHeight="1" x14ac:dyDescent="0.4">
      <c r="A1" s="52"/>
      <c r="B1" s="3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12.75" customHeight="1" x14ac:dyDescent="0.25">
      <c r="A2" s="3"/>
      <c r="B2" s="53"/>
      <c r="C2" s="54"/>
      <c r="D2" s="54"/>
      <c r="E2" s="3"/>
      <c r="F2" s="55"/>
      <c r="G2" s="6"/>
      <c r="H2" s="3"/>
      <c r="I2" s="8"/>
      <c r="J2" s="56"/>
      <c r="K2" s="3"/>
      <c r="L2" s="3"/>
      <c r="M2" s="3"/>
      <c r="N2" s="3"/>
    </row>
    <row r="3" spans="1:14" ht="12.75" customHeight="1" x14ac:dyDescent="0.25">
      <c r="A3" s="3"/>
      <c r="B3" s="53"/>
      <c r="C3" s="54"/>
      <c r="D3" s="54"/>
      <c r="E3" s="9"/>
      <c r="F3" s="55"/>
      <c r="G3" s="3"/>
      <c r="H3" s="3"/>
      <c r="I3" s="3"/>
      <c r="J3" s="3"/>
      <c r="K3" s="3"/>
      <c r="L3" s="3"/>
      <c r="M3" s="3"/>
      <c r="N3" s="3"/>
    </row>
    <row r="4" spans="1:14" ht="12.75" customHeight="1" x14ac:dyDescent="0.25">
      <c r="A4" s="3"/>
      <c r="B4" s="53"/>
      <c r="C4" s="54"/>
      <c r="D4" s="54"/>
      <c r="F4" s="3"/>
      <c r="G4" s="3"/>
      <c r="I4" s="3"/>
      <c r="J4" s="3"/>
      <c r="K4" s="3"/>
      <c r="L4" s="3"/>
      <c r="M4" s="3"/>
      <c r="N4" s="3"/>
    </row>
    <row r="5" spans="1:14" ht="16.8" customHeight="1" x14ac:dyDescent="0.25">
      <c r="A5" s="3"/>
      <c r="B5" s="53"/>
      <c r="C5" s="54"/>
      <c r="D5" s="54"/>
      <c r="F5" s="3"/>
      <c r="G5" s="3"/>
      <c r="I5" s="3"/>
      <c r="J5" s="3"/>
      <c r="K5" s="3"/>
      <c r="L5" s="3"/>
      <c r="M5" s="3"/>
      <c r="N5" s="3"/>
    </row>
    <row r="6" spans="1:14" ht="19.8" customHeight="1" x14ac:dyDescent="0.4">
      <c r="A6" s="3"/>
      <c r="B6" s="53"/>
      <c r="C6" s="52" t="s">
        <v>53</v>
      </c>
      <c r="D6" s="54"/>
      <c r="F6" s="3"/>
      <c r="G6" s="3"/>
      <c r="I6" s="3"/>
      <c r="J6" s="3"/>
      <c r="K6" s="3"/>
      <c r="L6" s="3"/>
      <c r="M6" s="3"/>
      <c r="N6" s="3"/>
    </row>
    <row r="7" spans="1:14" ht="12.75" customHeight="1" x14ac:dyDescent="0.25">
      <c r="A7" s="3"/>
      <c r="B7" s="53"/>
      <c r="C7" s="54"/>
      <c r="D7" s="54"/>
      <c r="F7" s="3"/>
      <c r="G7" s="3"/>
      <c r="I7" s="3"/>
      <c r="J7" s="3"/>
      <c r="K7" s="3"/>
      <c r="L7" s="3"/>
      <c r="M7" s="3"/>
      <c r="N7" s="3"/>
    </row>
    <row r="8" spans="1:14" ht="12.75" customHeight="1" x14ac:dyDescent="0.25">
      <c r="A8" s="3"/>
      <c r="B8" s="53"/>
      <c r="C8" s="54"/>
      <c r="D8" s="54"/>
      <c r="F8" s="3"/>
      <c r="G8" s="3"/>
      <c r="I8" s="3"/>
      <c r="J8" s="3"/>
      <c r="K8" s="3"/>
      <c r="L8" s="3"/>
      <c r="M8" s="3"/>
      <c r="N8" s="3"/>
    </row>
    <row r="9" spans="1:14" ht="12.75" customHeight="1" x14ac:dyDescent="0.25">
      <c r="A9" s="3"/>
      <c r="B9" s="53"/>
      <c r="C9" s="54"/>
      <c r="D9" s="57"/>
      <c r="F9" s="3"/>
      <c r="G9" s="3"/>
      <c r="I9" s="3"/>
      <c r="J9" s="3"/>
      <c r="K9" s="3"/>
      <c r="L9" s="3"/>
      <c r="M9" s="3"/>
      <c r="N9" s="3"/>
    </row>
    <row r="10" spans="1:14" ht="12.75" customHeight="1" x14ac:dyDescent="0.25">
      <c r="A10" s="3"/>
      <c r="B10" s="53"/>
      <c r="C10" s="58"/>
      <c r="D10" s="58"/>
      <c r="F10" s="3"/>
      <c r="G10" s="3"/>
      <c r="I10" s="3"/>
      <c r="J10" s="3"/>
      <c r="K10" s="3"/>
      <c r="L10" s="3"/>
      <c r="M10" s="3"/>
      <c r="N10" s="3"/>
    </row>
    <row r="11" spans="1:14" ht="12.75" customHeight="1" x14ac:dyDescent="0.25">
      <c r="A11" s="3"/>
      <c r="B11" s="59"/>
      <c r="C11" s="16" t="s">
        <v>54</v>
      </c>
      <c r="D11" s="16"/>
      <c r="E11" s="16"/>
      <c r="F11" s="16"/>
      <c r="G11" s="14">
        <v>43101</v>
      </c>
      <c r="I11" s="59"/>
      <c r="J11" s="16" t="s">
        <v>55</v>
      </c>
      <c r="K11" s="16"/>
      <c r="L11" s="16"/>
      <c r="M11" s="60"/>
      <c r="N11" s="61">
        <f>G11</f>
        <v>43101</v>
      </c>
    </row>
    <row r="12" spans="1:14" ht="12.75" customHeight="1" x14ac:dyDescent="0.25">
      <c r="A12" s="3"/>
      <c r="B12" s="62" t="s">
        <v>2</v>
      </c>
      <c r="C12" s="81" t="s">
        <v>56</v>
      </c>
      <c r="D12" s="82"/>
      <c r="E12" s="82"/>
      <c r="F12" s="63"/>
      <c r="G12" s="64">
        <f>SUM(G13:G18)</f>
        <v>357173.77999999997</v>
      </c>
      <c r="H12" s="55"/>
      <c r="I12" s="65" t="str">
        <f>B12</f>
        <v>+</v>
      </c>
      <c r="J12" s="81" t="s">
        <v>56</v>
      </c>
      <c r="K12" s="82"/>
      <c r="L12" s="82"/>
      <c r="M12" s="63"/>
      <c r="N12" s="64">
        <f>SUM(N13:N18)</f>
        <v>357173.77999999997</v>
      </c>
    </row>
    <row r="13" spans="1:14" ht="12.75" customHeight="1" x14ac:dyDescent="0.25">
      <c r="A13" s="3"/>
      <c r="B13" s="65"/>
      <c r="C13" s="83" t="s">
        <v>57</v>
      </c>
      <c r="D13" s="82"/>
      <c r="E13" s="82"/>
      <c r="F13" s="63"/>
      <c r="G13" s="66">
        <v>0</v>
      </c>
      <c r="H13" s="55"/>
      <c r="I13" s="65"/>
      <c r="J13" s="83" t="s">
        <v>57</v>
      </c>
      <c r="K13" s="82"/>
      <c r="L13" s="82"/>
      <c r="M13" s="63"/>
      <c r="N13" s="66">
        <f t="shared" ref="N13:N18" si="0">G13</f>
        <v>0</v>
      </c>
    </row>
    <row r="14" spans="1:14" ht="12.75" customHeight="1" x14ac:dyDescent="0.25">
      <c r="A14" s="3"/>
      <c r="B14" s="65"/>
      <c r="C14" s="83" t="s">
        <v>58</v>
      </c>
      <c r="D14" s="82"/>
      <c r="E14" s="82"/>
      <c r="F14" s="63"/>
      <c r="G14" s="66">
        <f>103246.33+76161.9+21500</f>
        <v>200908.22999999998</v>
      </c>
      <c r="H14" s="55"/>
      <c r="I14" s="65"/>
      <c r="J14" s="83" t="s">
        <v>58</v>
      </c>
      <c r="K14" s="82"/>
      <c r="L14" s="82"/>
      <c r="M14" s="63"/>
      <c r="N14" s="66">
        <f t="shared" si="0"/>
        <v>200908.22999999998</v>
      </c>
    </row>
    <row r="15" spans="1:14" ht="12.75" customHeight="1" x14ac:dyDescent="0.25">
      <c r="A15" s="3"/>
      <c r="B15" s="65"/>
      <c r="C15" s="83" t="s">
        <v>59</v>
      </c>
      <c r="D15" s="82"/>
      <c r="E15" s="82"/>
      <c r="F15" s="63"/>
      <c r="G15" s="66">
        <v>12172</v>
      </c>
      <c r="H15" s="55"/>
      <c r="I15" s="65"/>
      <c r="J15" s="83" t="s">
        <v>59</v>
      </c>
      <c r="K15" s="82"/>
      <c r="L15" s="82"/>
      <c r="M15" s="63"/>
      <c r="N15" s="66">
        <f t="shared" si="0"/>
        <v>12172</v>
      </c>
    </row>
    <row r="16" spans="1:14" ht="12.75" customHeight="1" x14ac:dyDescent="0.25">
      <c r="A16" s="3"/>
      <c r="B16" s="65"/>
      <c r="C16" s="83" t="s">
        <v>60</v>
      </c>
      <c r="D16" s="82"/>
      <c r="E16" s="82"/>
      <c r="F16" s="63"/>
      <c r="G16" s="66">
        <v>132093.54999999999</v>
      </c>
      <c r="H16" s="55"/>
      <c r="I16" s="65"/>
      <c r="J16" s="83" t="s">
        <v>60</v>
      </c>
      <c r="K16" s="82"/>
      <c r="L16" s="82"/>
      <c r="M16" s="63"/>
      <c r="N16" s="66">
        <f t="shared" si="0"/>
        <v>132093.54999999999</v>
      </c>
    </row>
    <row r="17" spans="1:14" ht="12.75" customHeight="1" x14ac:dyDescent="0.25">
      <c r="A17" s="3"/>
      <c r="B17" s="65"/>
      <c r="C17" s="83" t="s">
        <v>61</v>
      </c>
      <c r="D17" s="82"/>
      <c r="E17" s="82"/>
      <c r="F17" s="63"/>
      <c r="G17" s="66">
        <v>0</v>
      </c>
      <c r="H17" s="55"/>
      <c r="I17" s="65"/>
      <c r="J17" s="83" t="s">
        <v>61</v>
      </c>
      <c r="K17" s="82"/>
      <c r="L17" s="82"/>
      <c r="M17" s="63"/>
      <c r="N17" s="66">
        <f t="shared" si="0"/>
        <v>0</v>
      </c>
    </row>
    <row r="18" spans="1:14" ht="12.75" customHeight="1" x14ac:dyDescent="0.25">
      <c r="A18" s="3"/>
      <c r="B18" s="65"/>
      <c r="C18" s="83" t="s">
        <v>62</v>
      </c>
      <c r="D18" s="82"/>
      <c r="E18" s="82"/>
      <c r="F18" s="63"/>
      <c r="G18" s="66">
        <v>12000</v>
      </c>
      <c r="H18" s="55"/>
      <c r="I18" s="65"/>
      <c r="J18" s="83" t="s">
        <v>62</v>
      </c>
      <c r="K18" s="82"/>
      <c r="L18" s="82"/>
      <c r="M18" s="63"/>
      <c r="N18" s="66">
        <f t="shared" si="0"/>
        <v>12000</v>
      </c>
    </row>
    <row r="19" spans="1:14" ht="12.75" customHeight="1" x14ac:dyDescent="0.25">
      <c r="A19" s="3"/>
      <c r="B19" s="62" t="s">
        <v>19</v>
      </c>
      <c r="C19" s="81" t="s">
        <v>63</v>
      </c>
      <c r="D19" s="82"/>
      <c r="E19" s="82"/>
      <c r="F19" s="63"/>
      <c r="G19" s="67">
        <f>-SUM(G20:G24)</f>
        <v>-12000</v>
      </c>
      <c r="H19" s="55"/>
      <c r="I19" s="65" t="str">
        <f>B19</f>
        <v>-</v>
      </c>
      <c r="J19" s="81" t="s">
        <v>63</v>
      </c>
      <c r="K19" s="82"/>
      <c r="L19" s="82"/>
      <c r="M19" s="63"/>
      <c r="N19" s="67">
        <f>-SUM(N20:N24)</f>
        <v>-12000</v>
      </c>
    </row>
    <row r="20" spans="1:14" ht="12.75" customHeight="1" x14ac:dyDescent="0.25">
      <c r="A20" s="3"/>
      <c r="B20" s="68"/>
      <c r="C20" s="83" t="s">
        <v>64</v>
      </c>
      <c r="D20" s="82"/>
      <c r="E20" s="82"/>
      <c r="F20" s="63"/>
      <c r="G20" s="66">
        <v>0</v>
      </c>
      <c r="H20" s="55"/>
      <c r="I20" s="68"/>
      <c r="J20" s="83" t="s">
        <v>64</v>
      </c>
      <c r="K20" s="82"/>
      <c r="L20" s="82"/>
      <c r="M20" s="63"/>
      <c r="N20" s="66">
        <f t="shared" ref="N20:N24" si="1">G20</f>
        <v>0</v>
      </c>
    </row>
    <row r="21" spans="1:14" ht="12.75" customHeight="1" x14ac:dyDescent="0.25">
      <c r="A21" s="3"/>
      <c r="B21" s="68"/>
      <c r="C21" s="83" t="s">
        <v>65</v>
      </c>
      <c r="D21" s="82"/>
      <c r="E21" s="82"/>
      <c r="F21" s="63"/>
      <c r="G21" s="66">
        <v>0</v>
      </c>
      <c r="H21" s="55"/>
      <c r="I21" s="68"/>
      <c r="J21" s="83" t="s">
        <v>66</v>
      </c>
      <c r="K21" s="82"/>
      <c r="L21" s="82"/>
      <c r="M21" s="63"/>
      <c r="N21" s="66">
        <f t="shared" si="1"/>
        <v>0</v>
      </c>
    </row>
    <row r="22" spans="1:14" ht="12.75" customHeight="1" x14ac:dyDescent="0.25">
      <c r="A22" s="3"/>
      <c r="B22" s="68"/>
      <c r="C22" s="83" t="s">
        <v>67</v>
      </c>
      <c r="D22" s="82"/>
      <c r="E22" s="82"/>
      <c r="F22" s="63"/>
      <c r="G22" s="66">
        <v>0</v>
      </c>
      <c r="H22" s="55"/>
      <c r="I22" s="68"/>
      <c r="J22" s="83" t="s">
        <v>67</v>
      </c>
      <c r="K22" s="82"/>
      <c r="L22" s="82"/>
      <c r="M22" s="63"/>
      <c r="N22" s="66">
        <f t="shared" si="1"/>
        <v>0</v>
      </c>
    </row>
    <row r="23" spans="1:14" ht="12.75" customHeight="1" x14ac:dyDescent="0.25">
      <c r="A23" s="3"/>
      <c r="B23" s="68"/>
      <c r="C23" s="83" t="s">
        <v>68</v>
      </c>
      <c r="D23" s="82"/>
      <c r="E23" s="82"/>
      <c r="F23" s="63"/>
      <c r="G23" s="66">
        <v>0</v>
      </c>
      <c r="H23" s="55"/>
      <c r="I23" s="68"/>
      <c r="J23" s="83" t="s">
        <v>68</v>
      </c>
      <c r="K23" s="82"/>
      <c r="L23" s="82"/>
      <c r="M23" s="63"/>
      <c r="N23" s="66">
        <f t="shared" si="1"/>
        <v>0</v>
      </c>
    </row>
    <row r="24" spans="1:14" ht="12.75" customHeight="1" x14ac:dyDescent="0.25">
      <c r="A24" s="3"/>
      <c r="B24" s="68"/>
      <c r="C24" s="83" t="s">
        <v>69</v>
      </c>
      <c r="D24" s="82"/>
      <c r="E24" s="82"/>
      <c r="F24" s="63"/>
      <c r="G24" s="66">
        <v>12000</v>
      </c>
      <c r="H24" s="55"/>
      <c r="I24" s="68"/>
      <c r="J24" s="83" t="s">
        <v>69</v>
      </c>
      <c r="K24" s="82"/>
      <c r="L24" s="82"/>
      <c r="M24" s="63"/>
      <c r="N24" s="66">
        <f t="shared" si="1"/>
        <v>12000</v>
      </c>
    </row>
    <row r="25" spans="1:14" ht="12.75" customHeight="1" x14ac:dyDescent="0.25">
      <c r="A25" s="3"/>
      <c r="B25" s="68"/>
      <c r="C25" s="25" t="s">
        <v>70</v>
      </c>
      <c r="D25" s="25"/>
      <c r="E25" s="25"/>
      <c r="F25" s="63"/>
      <c r="G25" s="64">
        <f>G12+G19</f>
        <v>345173.77999999997</v>
      </c>
      <c r="H25" s="69"/>
      <c r="I25" s="68"/>
      <c r="J25" s="25" t="s">
        <v>70</v>
      </c>
      <c r="K25" s="25"/>
      <c r="L25" s="25"/>
      <c r="M25" s="63"/>
      <c r="N25" s="64">
        <f>N12+N19</f>
        <v>345173.77999999997</v>
      </c>
    </row>
    <row r="26" spans="1:14" ht="12.75" customHeight="1" x14ac:dyDescent="0.25">
      <c r="A26" s="3"/>
      <c r="B26" s="68"/>
      <c r="C26" s="25" t="s">
        <v>71</v>
      </c>
      <c r="D26" s="25"/>
      <c r="E26" s="25"/>
      <c r="F26" s="63"/>
      <c r="G26" s="70">
        <v>1.6500000000000001E-2</v>
      </c>
      <c r="H26" s="71"/>
      <c r="I26" s="68"/>
      <c r="J26" s="25" t="s">
        <v>71</v>
      </c>
      <c r="K26" s="25"/>
      <c r="L26" s="25"/>
      <c r="M26" s="63"/>
      <c r="N26" s="70">
        <v>7.5999999999999998E-2</v>
      </c>
    </row>
    <row r="27" spans="1:14" ht="12.75" customHeight="1" x14ac:dyDescent="0.25">
      <c r="A27" s="3"/>
      <c r="B27" s="68"/>
      <c r="C27" s="25" t="s">
        <v>72</v>
      </c>
      <c r="D27" s="25"/>
      <c r="E27" s="25"/>
      <c r="F27" s="63"/>
      <c r="G27" s="64">
        <f>G25*G26-0.01</f>
        <v>5695.3573699999997</v>
      </c>
      <c r="H27" s="69"/>
      <c r="I27" s="68"/>
      <c r="J27" s="25" t="s">
        <v>73</v>
      </c>
      <c r="K27" s="25"/>
      <c r="L27" s="25"/>
      <c r="M27" s="63"/>
      <c r="N27" s="64">
        <f>N25*N26</f>
        <v>26233.207279999999</v>
      </c>
    </row>
    <row r="28" spans="1:14" ht="12.75" customHeight="1" x14ac:dyDescent="0.25">
      <c r="A28" s="3"/>
      <c r="B28" s="62" t="s">
        <v>19</v>
      </c>
      <c r="C28" s="81" t="s">
        <v>74</v>
      </c>
      <c r="D28" s="82"/>
      <c r="E28" s="82"/>
      <c r="F28" s="63"/>
      <c r="G28" s="67">
        <f>-SUM(G29:G36)</f>
        <v>-5086.8196499999995</v>
      </c>
      <c r="H28" s="55"/>
      <c r="I28" s="65" t="str">
        <f>B28</f>
        <v>-</v>
      </c>
      <c r="J28" s="81" t="s">
        <v>75</v>
      </c>
      <c r="K28" s="82"/>
      <c r="L28" s="82"/>
      <c r="M28" s="63"/>
      <c r="N28" s="67">
        <f>-SUM(N29:N36)</f>
        <v>-23430.1996</v>
      </c>
    </row>
    <row r="29" spans="1:14" ht="12.75" customHeight="1" x14ac:dyDescent="0.25">
      <c r="A29" s="3"/>
      <c r="B29" s="68"/>
      <c r="C29" s="83" t="s">
        <v>76</v>
      </c>
      <c r="D29" s="82"/>
      <c r="E29" s="82"/>
      <c r="F29" s="66">
        <v>0</v>
      </c>
      <c r="G29" s="72">
        <f t="shared" ref="G29:G36" si="2">F29*$G$26</f>
        <v>0</v>
      </c>
      <c r="H29" s="55"/>
      <c r="I29" s="68"/>
      <c r="J29" s="83" t="s">
        <v>76</v>
      </c>
      <c r="K29" s="82"/>
      <c r="L29" s="82"/>
      <c r="M29" s="66">
        <f t="shared" ref="M29:M36" si="3">F29</f>
        <v>0</v>
      </c>
      <c r="N29" s="72">
        <f t="shared" ref="N29:N36" si="4">M29*$N$26</f>
        <v>0</v>
      </c>
    </row>
    <row r="30" spans="1:14" ht="12.75" customHeight="1" x14ac:dyDescent="0.25">
      <c r="A30" s="3"/>
      <c r="B30" s="68"/>
      <c r="C30" s="83" t="s">
        <v>77</v>
      </c>
      <c r="D30" s="82"/>
      <c r="E30" s="82"/>
      <c r="F30" s="66">
        <f>716.16+29836.88+1010.41-71.72</f>
        <v>31491.73</v>
      </c>
      <c r="G30" s="72">
        <f t="shared" si="2"/>
        <v>519.61354500000004</v>
      </c>
      <c r="H30" s="55"/>
      <c r="I30" s="68"/>
      <c r="J30" s="83" t="s">
        <v>77</v>
      </c>
      <c r="K30" s="82"/>
      <c r="L30" s="82"/>
      <c r="M30" s="66">
        <f t="shared" si="3"/>
        <v>31491.73</v>
      </c>
      <c r="N30" s="72">
        <f t="shared" si="4"/>
        <v>2393.3714799999998</v>
      </c>
    </row>
    <row r="31" spans="1:14" ht="12.75" customHeight="1" x14ac:dyDescent="0.25">
      <c r="A31" s="3"/>
      <c r="B31" s="68"/>
      <c r="C31" s="83" t="s">
        <v>78</v>
      </c>
      <c r="D31" s="82"/>
      <c r="E31" s="82"/>
      <c r="F31" s="66">
        <f>248074.72+9215.44</f>
        <v>257290.16</v>
      </c>
      <c r="G31" s="72">
        <f t="shared" si="2"/>
        <v>4245.2876400000005</v>
      </c>
      <c r="H31" s="55"/>
      <c r="I31" s="68"/>
      <c r="J31" s="83" t="s">
        <v>78</v>
      </c>
      <c r="K31" s="82"/>
      <c r="L31" s="82"/>
      <c r="M31" s="66">
        <f t="shared" si="3"/>
        <v>257290.16</v>
      </c>
      <c r="N31" s="72">
        <f t="shared" si="4"/>
        <v>19554.052159999999</v>
      </c>
    </row>
    <row r="32" spans="1:14" ht="12.75" customHeight="1" x14ac:dyDescent="0.25">
      <c r="A32" s="3"/>
      <c r="B32" s="68"/>
      <c r="C32" s="83" t="s">
        <v>79</v>
      </c>
      <c r="D32" s="82"/>
      <c r="E32" s="82"/>
      <c r="F32" s="66">
        <v>3474.45</v>
      </c>
      <c r="G32" s="72">
        <f t="shared" si="2"/>
        <v>57.328425000000003</v>
      </c>
      <c r="H32" s="55"/>
      <c r="I32" s="68"/>
      <c r="J32" s="83" t="s">
        <v>79</v>
      </c>
      <c r="K32" s="82"/>
      <c r="L32" s="82"/>
      <c r="M32" s="66">
        <f t="shared" si="3"/>
        <v>3474.45</v>
      </c>
      <c r="N32" s="72">
        <f t="shared" si="4"/>
        <v>264.0582</v>
      </c>
    </row>
    <row r="33" spans="1:14" ht="12.75" customHeight="1" x14ac:dyDescent="0.25">
      <c r="A33" s="3"/>
      <c r="B33" s="68"/>
      <c r="C33" s="83" t="s">
        <v>80</v>
      </c>
      <c r="D33" s="82"/>
      <c r="E33" s="82"/>
      <c r="F33" s="66">
        <v>1640.85</v>
      </c>
      <c r="G33" s="72">
        <f t="shared" si="2"/>
        <v>27.074024999999999</v>
      </c>
      <c r="H33" s="55"/>
      <c r="I33" s="68"/>
      <c r="J33" s="83" t="s">
        <v>80</v>
      </c>
      <c r="K33" s="82"/>
      <c r="L33" s="82"/>
      <c r="M33" s="66">
        <f t="shared" si="3"/>
        <v>1640.85</v>
      </c>
      <c r="N33" s="72">
        <f t="shared" si="4"/>
        <v>124.70459999999999</v>
      </c>
    </row>
    <row r="34" spans="1:14" ht="12.75" customHeight="1" x14ac:dyDescent="0.25">
      <c r="A34" s="3"/>
      <c r="B34" s="68"/>
      <c r="C34" s="83" t="s">
        <v>81</v>
      </c>
      <c r="D34" s="82"/>
      <c r="E34" s="82"/>
      <c r="F34" s="66">
        <f>4500.05+3796.78+840.84+485.4</f>
        <v>9623.07</v>
      </c>
      <c r="G34" s="72">
        <f t="shared" si="2"/>
        <v>158.780655</v>
      </c>
      <c r="H34" s="55"/>
      <c r="I34" s="68"/>
      <c r="J34" s="83" t="s">
        <v>81</v>
      </c>
      <c r="K34" s="82"/>
      <c r="L34" s="82"/>
      <c r="M34" s="66">
        <f t="shared" si="3"/>
        <v>9623.07</v>
      </c>
      <c r="N34" s="72">
        <f t="shared" si="4"/>
        <v>731.35331999999994</v>
      </c>
    </row>
    <row r="35" spans="1:14" ht="12.75" customHeight="1" x14ac:dyDescent="0.25">
      <c r="A35" s="3"/>
      <c r="B35" s="68"/>
      <c r="C35" s="83" t="s">
        <v>82</v>
      </c>
      <c r="D35" s="82"/>
      <c r="E35" s="82"/>
      <c r="F35" s="66">
        <v>4771.84</v>
      </c>
      <c r="G35" s="72">
        <f t="shared" si="2"/>
        <v>78.73536</v>
      </c>
      <c r="H35" s="55"/>
      <c r="I35" s="68"/>
      <c r="J35" s="83" t="s">
        <v>82</v>
      </c>
      <c r="K35" s="82"/>
      <c r="L35" s="82"/>
      <c r="M35" s="66">
        <f t="shared" si="3"/>
        <v>4771.84</v>
      </c>
      <c r="N35" s="72">
        <f t="shared" si="4"/>
        <v>362.65983999999997</v>
      </c>
    </row>
    <row r="36" spans="1:14" ht="12.75" customHeight="1" x14ac:dyDescent="0.25">
      <c r="A36" s="3"/>
      <c r="B36" s="68"/>
      <c r="C36" s="83" t="s">
        <v>83</v>
      </c>
      <c r="D36" s="82"/>
      <c r="E36" s="82"/>
      <c r="F36" s="66">
        <v>0</v>
      </c>
      <c r="G36" s="72">
        <f t="shared" si="2"/>
        <v>0</v>
      </c>
      <c r="H36" s="55"/>
      <c r="I36" s="68"/>
      <c r="J36" s="83" t="s">
        <v>84</v>
      </c>
      <c r="K36" s="82"/>
      <c r="L36" s="82"/>
      <c r="M36" s="66">
        <f t="shared" si="3"/>
        <v>0</v>
      </c>
      <c r="N36" s="72">
        <f t="shared" si="4"/>
        <v>0</v>
      </c>
    </row>
    <row r="37" spans="1:14" ht="13.5" customHeight="1" x14ac:dyDescent="0.25">
      <c r="A37" s="3"/>
      <c r="B37" s="68"/>
      <c r="C37" s="25" t="s">
        <v>72</v>
      </c>
      <c r="D37" s="25"/>
      <c r="E37" s="25"/>
      <c r="F37" s="63"/>
      <c r="G37" s="64">
        <f>SUM(G27:G28)</f>
        <v>608.53772000000026</v>
      </c>
      <c r="H37" s="69"/>
      <c r="I37" s="68"/>
      <c r="J37" s="25" t="s">
        <v>85</v>
      </c>
      <c r="K37" s="25"/>
      <c r="L37" s="25"/>
      <c r="M37" s="63"/>
      <c r="N37" s="64">
        <f>SUM(N27:N28)</f>
        <v>2803.0076799999988</v>
      </c>
    </row>
    <row r="38" spans="1:14" ht="13.5" customHeight="1" x14ac:dyDescent="0.25">
      <c r="A38" s="3"/>
      <c r="B38" s="62" t="s">
        <v>19</v>
      </c>
      <c r="C38" s="81" t="s">
        <v>86</v>
      </c>
      <c r="D38" s="82"/>
      <c r="E38" s="82"/>
      <c r="F38" s="63"/>
      <c r="G38" s="67">
        <f>-SUM(G39:G41)</f>
        <v>-549</v>
      </c>
      <c r="H38" s="69"/>
      <c r="I38" s="65" t="str">
        <f t="shared" ref="I38:I41" si="5">B38</f>
        <v>-</v>
      </c>
      <c r="J38" s="81" t="s">
        <v>87</v>
      </c>
      <c r="K38" s="82"/>
      <c r="L38" s="82"/>
      <c r="M38" s="63"/>
      <c r="N38" s="67">
        <f>-SUM(N39:N41)</f>
        <v>-2533.9699999999998</v>
      </c>
    </row>
    <row r="39" spans="1:14" ht="12.75" customHeight="1" x14ac:dyDescent="0.25">
      <c r="A39" s="3"/>
      <c r="B39" s="23" t="s">
        <v>19</v>
      </c>
      <c r="C39" s="83" t="s">
        <v>88</v>
      </c>
      <c r="D39" s="82"/>
      <c r="E39" s="82"/>
      <c r="F39" s="63"/>
      <c r="G39" s="66">
        <v>0</v>
      </c>
      <c r="H39" s="55"/>
      <c r="I39" s="65" t="str">
        <f t="shared" si="5"/>
        <v>-</v>
      </c>
      <c r="J39" s="83" t="s">
        <v>89</v>
      </c>
      <c r="K39" s="82"/>
      <c r="L39" s="82"/>
      <c r="M39" s="63"/>
      <c r="N39" s="66">
        <v>0</v>
      </c>
    </row>
    <row r="40" spans="1:14" ht="12.75" customHeight="1" x14ac:dyDescent="0.25">
      <c r="A40" s="3"/>
      <c r="B40" s="23" t="s">
        <v>19</v>
      </c>
      <c r="C40" s="83" t="s">
        <v>90</v>
      </c>
      <c r="D40" s="82"/>
      <c r="E40" s="82"/>
      <c r="F40" s="63"/>
      <c r="G40" s="66">
        <v>0</v>
      </c>
      <c r="H40" s="55"/>
      <c r="I40" s="65" t="str">
        <f t="shared" si="5"/>
        <v>-</v>
      </c>
      <c r="J40" s="83" t="s">
        <v>91</v>
      </c>
      <c r="K40" s="82"/>
      <c r="L40" s="82"/>
      <c r="M40" s="63"/>
      <c r="N40" s="66">
        <v>0</v>
      </c>
    </row>
    <row r="41" spans="1:14" ht="12.75" customHeight="1" x14ac:dyDescent="0.25">
      <c r="A41" s="3"/>
      <c r="B41" s="23" t="s">
        <v>19</v>
      </c>
      <c r="C41" s="83" t="s">
        <v>92</v>
      </c>
      <c r="D41" s="82"/>
      <c r="E41" s="82"/>
      <c r="F41" s="63"/>
      <c r="G41" s="73">
        <v>549</v>
      </c>
      <c r="H41" s="55"/>
      <c r="I41" s="65" t="str">
        <f t="shared" si="5"/>
        <v>-</v>
      </c>
      <c r="J41" s="83" t="s">
        <v>93</v>
      </c>
      <c r="K41" s="82"/>
      <c r="L41" s="82"/>
      <c r="M41" s="63"/>
      <c r="N41" s="73">
        <v>2533.9699999999998</v>
      </c>
    </row>
    <row r="42" spans="1:14" ht="12.75" customHeight="1" x14ac:dyDescent="0.25">
      <c r="A42" s="3"/>
      <c r="B42" s="74"/>
      <c r="C42" s="75"/>
      <c r="D42" s="75"/>
      <c r="E42" s="75"/>
      <c r="F42" s="76"/>
      <c r="G42" s="77"/>
      <c r="H42" s="55"/>
      <c r="I42" s="74"/>
      <c r="J42" s="75"/>
      <c r="K42" s="75"/>
      <c r="L42" s="75"/>
      <c r="M42" s="76"/>
      <c r="N42" s="77"/>
    </row>
    <row r="43" spans="1:14" ht="12.75" customHeight="1" x14ac:dyDescent="0.25">
      <c r="A43" s="3"/>
      <c r="B43" s="84" t="str">
        <f>IF(G43&gt;0,"VALOR PIS A PAGAR","( - ) VALOR PIS A COMPENSAR")</f>
        <v>VALOR PIS A PAGAR</v>
      </c>
      <c r="C43" s="85"/>
      <c r="D43" s="85"/>
      <c r="E43" s="85"/>
      <c r="F43" s="78"/>
      <c r="G43" s="79">
        <f>SUM(G37:G38)</f>
        <v>59.537720000000263</v>
      </c>
      <c r="H43" s="55"/>
      <c r="I43" s="84" t="str">
        <f>IF(N43&gt;0,"VALOR COFINS A PAGAR","( - ) VALOR COFINS A COMPENSAR")</f>
        <v>VALOR COFINS A PAGAR</v>
      </c>
      <c r="J43" s="85"/>
      <c r="K43" s="85"/>
      <c r="L43" s="85"/>
      <c r="M43" s="78"/>
      <c r="N43" s="79">
        <f>SUM(N37:N38)</f>
        <v>269.037679999999</v>
      </c>
    </row>
    <row r="44" spans="1:14" ht="12.75" customHeight="1" x14ac:dyDescent="0.25">
      <c r="A44" s="3"/>
      <c r="B44" s="8"/>
      <c r="C44" s="8"/>
      <c r="D44" s="8"/>
      <c r="E44" s="8"/>
      <c r="F44" s="55"/>
      <c r="G44" s="80"/>
      <c r="H44" s="55"/>
      <c r="I44" s="3"/>
      <c r="J44" s="3"/>
      <c r="K44" s="3"/>
      <c r="L44" s="3"/>
      <c r="M44" s="3"/>
      <c r="N44" s="3"/>
    </row>
    <row r="45" spans="1:14" ht="12.75" customHeight="1" x14ac:dyDescent="0.25">
      <c r="A45" s="3"/>
      <c r="B45" s="53"/>
      <c r="C45" s="54"/>
      <c r="D45" s="54"/>
      <c r="F45" s="3"/>
      <c r="G45" s="3"/>
      <c r="I45" s="3"/>
      <c r="J45" s="3"/>
      <c r="K45" s="3"/>
      <c r="L45" s="3"/>
      <c r="M45" s="3"/>
      <c r="N45" s="3"/>
    </row>
    <row r="46" spans="1:14" ht="12.75" customHeight="1" x14ac:dyDescent="0.25">
      <c r="A46" s="3"/>
      <c r="B46" s="3"/>
      <c r="C46" s="3"/>
      <c r="D46" s="3"/>
      <c r="E46" s="3"/>
      <c r="F46" s="55"/>
      <c r="G46" s="55"/>
      <c r="I46" s="3"/>
      <c r="J46" s="3"/>
      <c r="K46" s="3"/>
      <c r="L46" s="3"/>
      <c r="M46" s="3"/>
      <c r="N46" s="3"/>
    </row>
    <row r="47" spans="1:14" ht="12.75" customHeight="1" x14ac:dyDescent="0.25">
      <c r="A47" s="3"/>
      <c r="B47" s="3"/>
      <c r="C47" s="3"/>
      <c r="D47" s="3"/>
      <c r="E47" s="3"/>
      <c r="F47" s="55"/>
      <c r="G47" s="55"/>
      <c r="H47" s="55"/>
      <c r="I47" s="3"/>
      <c r="J47" s="3"/>
      <c r="K47" s="3"/>
      <c r="L47" s="3"/>
      <c r="M47" s="3"/>
      <c r="N47" s="3"/>
    </row>
    <row r="48" spans="1:14" ht="12.75" customHeight="1" x14ac:dyDescent="0.25">
      <c r="A48" s="3"/>
      <c r="B48" s="3"/>
      <c r="C48" s="3"/>
      <c r="D48" s="3"/>
      <c r="E48" s="3"/>
      <c r="F48" s="55"/>
      <c r="G48" s="55"/>
      <c r="H48" s="55"/>
      <c r="I48" s="3"/>
      <c r="J48" s="3"/>
      <c r="K48" s="3"/>
      <c r="L48" s="3"/>
      <c r="M48" s="3"/>
      <c r="N48" s="3"/>
    </row>
    <row r="49" spans="1:14" ht="12.75" customHeight="1" x14ac:dyDescent="0.25">
      <c r="A49" s="3"/>
      <c r="B49" s="3"/>
      <c r="C49" s="3"/>
      <c r="D49" s="3"/>
      <c r="E49" s="3"/>
      <c r="F49" s="55"/>
      <c r="G49" s="55"/>
      <c r="H49" s="55"/>
      <c r="I49" s="3"/>
      <c r="J49" s="3"/>
      <c r="K49" s="3"/>
      <c r="L49" s="3"/>
      <c r="M49" s="3"/>
      <c r="N49" s="3"/>
    </row>
    <row r="50" spans="1:14" ht="12.75" customHeight="1" x14ac:dyDescent="0.25">
      <c r="A50" s="3"/>
      <c r="B50" s="3"/>
      <c r="C50" s="3"/>
      <c r="D50" s="3"/>
      <c r="E50" s="3"/>
      <c r="F50" s="55"/>
      <c r="G50" s="55"/>
      <c r="H50" s="55"/>
      <c r="I50" s="3"/>
      <c r="J50" s="3"/>
      <c r="K50" s="3"/>
      <c r="L50" s="3"/>
      <c r="M50" s="3"/>
      <c r="N50" s="3"/>
    </row>
    <row r="51" spans="1:14" ht="12.75" customHeight="1" x14ac:dyDescent="0.25">
      <c r="A51" s="3"/>
      <c r="B51" s="3"/>
      <c r="C51" s="3"/>
      <c r="D51" s="3"/>
      <c r="E51" s="3"/>
      <c r="F51" s="55"/>
      <c r="G51" s="55"/>
      <c r="H51" s="55"/>
      <c r="I51" s="3"/>
      <c r="J51" s="3"/>
      <c r="K51" s="3"/>
      <c r="L51" s="3"/>
      <c r="M51" s="3"/>
      <c r="N51" s="3"/>
    </row>
    <row r="52" spans="1:14" ht="12.75" customHeight="1" x14ac:dyDescent="0.25">
      <c r="A52" s="3"/>
      <c r="B52" s="3"/>
      <c r="C52" s="3"/>
      <c r="D52" s="3"/>
      <c r="E52" s="3"/>
      <c r="F52" s="55"/>
      <c r="G52" s="55"/>
      <c r="H52" s="55"/>
      <c r="I52" s="3"/>
      <c r="J52" s="3"/>
      <c r="K52" s="3"/>
      <c r="L52" s="3"/>
      <c r="M52" s="3"/>
      <c r="N52" s="3"/>
    </row>
    <row r="53" spans="1:14" ht="12.75" customHeight="1" x14ac:dyDescent="0.25">
      <c r="A53" s="3"/>
      <c r="B53" s="3"/>
      <c r="C53" s="3"/>
      <c r="D53" s="3"/>
      <c r="E53" s="3"/>
      <c r="F53" s="55"/>
      <c r="G53" s="55"/>
      <c r="H53" s="55"/>
      <c r="I53" s="55"/>
      <c r="J53" s="3"/>
      <c r="K53" s="3"/>
      <c r="L53" s="3"/>
      <c r="M53" s="3"/>
      <c r="N53" s="3"/>
    </row>
    <row r="54" spans="1:14" ht="12.75" customHeight="1" x14ac:dyDescent="0.25">
      <c r="A54" s="3"/>
      <c r="B54" s="3"/>
      <c r="C54" s="3"/>
      <c r="D54" s="3"/>
      <c r="E54" s="3"/>
      <c r="F54" s="55"/>
      <c r="G54" s="55"/>
      <c r="H54" s="55"/>
      <c r="I54" s="55"/>
      <c r="J54" s="3"/>
      <c r="K54" s="3"/>
      <c r="L54" s="3"/>
      <c r="M54" s="3"/>
      <c r="N54" s="3"/>
    </row>
    <row r="55" spans="1:14" ht="12.75" customHeight="1" x14ac:dyDescent="0.25">
      <c r="A55" s="3"/>
      <c r="B55" s="3"/>
      <c r="C55" s="3"/>
      <c r="D55" s="3"/>
      <c r="E55" s="3"/>
      <c r="F55" s="55"/>
      <c r="G55" s="55"/>
      <c r="H55" s="55"/>
      <c r="I55" s="55"/>
      <c r="J55" s="3"/>
      <c r="K55" s="3"/>
      <c r="L55" s="3"/>
      <c r="M55" s="3"/>
      <c r="N55" s="3"/>
    </row>
    <row r="56" spans="1:14" ht="12.75" customHeight="1" x14ac:dyDescent="0.25">
      <c r="A56" s="3"/>
      <c r="B56" s="3"/>
      <c r="C56" s="3"/>
      <c r="D56" s="3"/>
      <c r="E56" s="3"/>
      <c r="F56" s="55"/>
      <c r="G56" s="55"/>
      <c r="H56" s="55"/>
      <c r="I56" s="3"/>
      <c r="J56" s="3"/>
      <c r="K56" s="3"/>
      <c r="L56" s="3"/>
      <c r="M56" s="3"/>
      <c r="N56" s="3"/>
    </row>
    <row r="57" spans="1:14" ht="12.75" customHeight="1" x14ac:dyDescent="0.25">
      <c r="A57" s="3"/>
      <c r="B57" s="3"/>
      <c r="C57" s="3"/>
      <c r="D57" s="3"/>
      <c r="E57" s="3"/>
      <c r="F57" s="55"/>
      <c r="G57" s="55"/>
      <c r="H57" s="55"/>
      <c r="I57" s="3"/>
      <c r="J57" s="3"/>
      <c r="K57" s="3"/>
      <c r="L57" s="3"/>
      <c r="M57" s="3"/>
      <c r="N57" s="3"/>
    </row>
    <row r="58" spans="1:14" ht="12.75" customHeight="1" x14ac:dyDescent="0.25">
      <c r="A58" s="3"/>
      <c r="B58" s="3"/>
      <c r="C58" s="3"/>
      <c r="D58" s="3"/>
      <c r="E58" s="3"/>
      <c r="F58" s="55"/>
      <c r="G58" s="55"/>
      <c r="H58" s="55"/>
      <c r="I58" s="3"/>
      <c r="J58" s="3"/>
      <c r="K58" s="3"/>
      <c r="L58" s="3"/>
      <c r="M58" s="3"/>
      <c r="N58" s="3"/>
    </row>
    <row r="59" spans="1:14" ht="12.75" customHeight="1" x14ac:dyDescent="0.25">
      <c r="A59" s="3"/>
      <c r="B59" s="3"/>
      <c r="C59" s="3"/>
      <c r="D59" s="3"/>
      <c r="E59" s="3"/>
      <c r="F59" s="55"/>
      <c r="G59" s="55"/>
      <c r="H59" s="55"/>
      <c r="I59" s="3"/>
      <c r="J59" s="3"/>
      <c r="K59" s="3"/>
      <c r="L59" s="3"/>
      <c r="M59" s="3"/>
      <c r="N59" s="3"/>
    </row>
    <row r="60" spans="1:14" ht="12.75" customHeight="1" x14ac:dyDescent="0.25">
      <c r="A60" s="3"/>
      <c r="B60" s="3"/>
      <c r="C60" s="3"/>
      <c r="D60" s="3"/>
      <c r="E60" s="3"/>
      <c r="F60" s="55"/>
      <c r="G60" s="55"/>
      <c r="H60" s="55"/>
      <c r="I60" s="3"/>
      <c r="J60" s="3"/>
      <c r="K60" s="3"/>
      <c r="L60" s="3"/>
      <c r="M60" s="3"/>
      <c r="N60" s="3"/>
    </row>
    <row r="61" spans="1:14" ht="12.75" customHeight="1" x14ac:dyDescent="0.25">
      <c r="A61" s="3"/>
      <c r="B61" s="3"/>
      <c r="C61" s="3"/>
      <c r="D61" s="3"/>
      <c r="E61" s="3"/>
      <c r="F61" s="55"/>
      <c r="G61" s="55"/>
      <c r="H61" s="55"/>
      <c r="I61" s="3"/>
      <c r="J61" s="3"/>
      <c r="K61" s="3"/>
      <c r="L61" s="3"/>
      <c r="M61" s="3"/>
      <c r="N61" s="3"/>
    </row>
    <row r="62" spans="1:14" ht="12.75" customHeight="1" x14ac:dyDescent="0.25">
      <c r="A62" s="3"/>
      <c r="B62" s="3"/>
      <c r="C62" s="3"/>
      <c r="D62" s="3"/>
      <c r="E62" s="3"/>
      <c r="F62" s="55"/>
      <c r="G62" s="55"/>
      <c r="H62" s="55"/>
      <c r="I62" s="3"/>
      <c r="J62" s="3"/>
      <c r="K62" s="3"/>
      <c r="L62" s="3"/>
      <c r="M62" s="3"/>
      <c r="N62" s="3"/>
    </row>
    <row r="63" spans="1:14" ht="12.75" customHeight="1" x14ac:dyDescent="0.25">
      <c r="A63" s="3"/>
      <c r="B63" s="3"/>
      <c r="C63" s="3"/>
      <c r="D63" s="3"/>
      <c r="E63" s="3"/>
      <c r="F63" s="55"/>
      <c r="G63" s="55"/>
      <c r="H63" s="55"/>
      <c r="I63" s="3"/>
      <c r="J63" s="3"/>
      <c r="K63" s="3"/>
      <c r="L63" s="3"/>
      <c r="M63" s="3"/>
      <c r="N63" s="3"/>
    </row>
    <row r="64" spans="1:14" ht="12.75" customHeight="1" x14ac:dyDescent="0.25">
      <c r="A64" s="3"/>
      <c r="B64" s="3"/>
      <c r="C64" s="3"/>
      <c r="D64" s="3"/>
      <c r="E64" s="3"/>
      <c r="F64" s="55"/>
      <c r="G64" s="55"/>
      <c r="H64" s="55"/>
      <c r="I64" s="3"/>
      <c r="J64" s="3"/>
      <c r="K64" s="3"/>
      <c r="L64" s="3"/>
      <c r="M64" s="3"/>
      <c r="N64" s="3"/>
    </row>
    <row r="65" spans="1:14" ht="12.75" customHeight="1" x14ac:dyDescent="0.25">
      <c r="A65" s="3"/>
      <c r="B65" s="3"/>
      <c r="C65" s="3"/>
      <c r="D65" s="3"/>
      <c r="E65" s="3"/>
      <c r="F65" s="55"/>
      <c r="G65" s="55"/>
      <c r="H65" s="69"/>
      <c r="I65" s="3"/>
      <c r="J65" s="3"/>
      <c r="K65" s="3"/>
      <c r="L65" s="3"/>
      <c r="M65" s="3"/>
      <c r="N65" s="3"/>
    </row>
    <row r="66" spans="1:14" ht="12.75" customHeight="1" x14ac:dyDescent="0.25">
      <c r="A66" s="3"/>
      <c r="B66" s="3"/>
      <c r="C66" s="3"/>
      <c r="D66" s="3"/>
      <c r="E66" s="3"/>
      <c r="F66" s="55"/>
      <c r="G66" s="55"/>
      <c r="H66" s="71"/>
      <c r="I66" s="55"/>
      <c r="J66" s="3"/>
      <c r="K66" s="3"/>
      <c r="L66" s="3"/>
      <c r="M66" s="3"/>
      <c r="N66" s="3"/>
    </row>
    <row r="67" spans="1:14" ht="12.75" customHeight="1" x14ac:dyDescent="0.25">
      <c r="A67" s="3"/>
      <c r="B67" s="3"/>
      <c r="C67" s="3"/>
      <c r="D67" s="3"/>
      <c r="E67" s="3"/>
      <c r="F67" s="55"/>
      <c r="G67" s="55"/>
      <c r="H67" s="69"/>
      <c r="I67" s="3"/>
      <c r="J67" s="3"/>
      <c r="K67" s="3"/>
      <c r="L67" s="3"/>
      <c r="M67" s="3"/>
      <c r="N67" s="3"/>
    </row>
    <row r="68" spans="1:14" ht="12.75" customHeight="1" x14ac:dyDescent="0.25">
      <c r="A68" s="3"/>
      <c r="B68" s="3"/>
      <c r="C68" s="3"/>
      <c r="D68" s="3"/>
      <c r="E68" s="3"/>
      <c r="F68" s="55"/>
      <c r="G68" s="55"/>
      <c r="H68" s="55"/>
      <c r="I68" s="3"/>
      <c r="J68" s="3"/>
      <c r="K68" s="3"/>
      <c r="L68" s="3"/>
      <c r="M68" s="3"/>
      <c r="N68" s="3"/>
    </row>
    <row r="69" spans="1:14" ht="12.75" customHeight="1" x14ac:dyDescent="0.25">
      <c r="A69" s="3"/>
      <c r="B69" s="3"/>
      <c r="C69" s="3"/>
      <c r="D69" s="3"/>
      <c r="E69" s="3"/>
      <c r="F69" s="55"/>
      <c r="G69" s="55"/>
      <c r="H69" s="55"/>
      <c r="I69" s="3"/>
      <c r="J69" s="3"/>
      <c r="K69" s="3"/>
      <c r="L69" s="3"/>
      <c r="M69" s="3"/>
      <c r="N69" s="3"/>
    </row>
    <row r="70" spans="1:14" ht="12.75" customHeight="1" x14ac:dyDescent="0.25">
      <c r="A70" s="3"/>
      <c r="B70" s="3"/>
      <c r="C70" s="3"/>
      <c r="D70" s="3"/>
      <c r="E70" s="3"/>
      <c r="F70" s="55"/>
      <c r="G70" s="55"/>
      <c r="H70" s="55"/>
      <c r="I70" s="3"/>
      <c r="J70" s="3"/>
      <c r="K70" s="3"/>
      <c r="L70" s="3"/>
      <c r="M70" s="3"/>
      <c r="N70" s="3"/>
    </row>
    <row r="71" spans="1:14" ht="12.75" customHeight="1" x14ac:dyDescent="0.25">
      <c r="A71" s="3"/>
      <c r="B71" s="3"/>
      <c r="C71" s="3"/>
      <c r="D71" s="3"/>
      <c r="E71" s="3"/>
      <c r="F71" s="55"/>
      <c r="G71" s="55"/>
      <c r="H71" s="55"/>
      <c r="I71" s="3"/>
      <c r="J71" s="3"/>
      <c r="K71" s="3"/>
      <c r="L71" s="3"/>
      <c r="M71" s="3"/>
      <c r="N71" s="3"/>
    </row>
    <row r="72" spans="1:14" ht="12.75" customHeight="1" x14ac:dyDescent="0.25">
      <c r="A72" s="3"/>
      <c r="B72" s="3"/>
      <c r="C72" s="3"/>
      <c r="D72" s="3"/>
      <c r="E72" s="3"/>
      <c r="F72" s="55"/>
      <c r="G72" s="55"/>
      <c r="H72" s="55"/>
      <c r="I72" s="3"/>
      <c r="J72" s="3"/>
      <c r="K72" s="3"/>
      <c r="L72" s="3"/>
      <c r="M72" s="3"/>
      <c r="N72" s="3"/>
    </row>
    <row r="73" spans="1:14" ht="12.75" customHeight="1" x14ac:dyDescent="0.25">
      <c r="A73" s="3"/>
      <c r="B73" s="3"/>
      <c r="C73" s="3"/>
      <c r="D73" s="3"/>
      <c r="E73" s="3"/>
      <c r="F73" s="55"/>
      <c r="G73" s="55"/>
      <c r="H73" s="55"/>
      <c r="I73" s="3"/>
      <c r="J73" s="3"/>
      <c r="K73" s="3"/>
      <c r="L73" s="3"/>
      <c r="M73" s="3"/>
      <c r="N73" s="3"/>
    </row>
    <row r="74" spans="1:14" ht="12.75" customHeight="1" x14ac:dyDescent="0.25">
      <c r="A74" s="3"/>
      <c r="B74" s="3"/>
      <c r="C74" s="3"/>
      <c r="D74" s="3"/>
      <c r="E74" s="3"/>
      <c r="F74" s="55"/>
      <c r="G74" s="55"/>
      <c r="H74" s="55"/>
      <c r="I74" s="3"/>
      <c r="J74" s="3"/>
      <c r="K74" s="3"/>
      <c r="L74" s="3"/>
      <c r="M74" s="3"/>
      <c r="N74" s="3"/>
    </row>
    <row r="75" spans="1:14" ht="12.75" customHeight="1" x14ac:dyDescent="0.25">
      <c r="A75" s="3"/>
      <c r="B75" s="3"/>
      <c r="C75" s="3"/>
      <c r="D75" s="3"/>
      <c r="E75" s="3"/>
      <c r="F75" s="55"/>
      <c r="G75" s="55"/>
      <c r="H75" s="55"/>
      <c r="I75" s="3"/>
      <c r="J75" s="3"/>
      <c r="K75" s="3"/>
      <c r="L75" s="3"/>
      <c r="M75" s="3"/>
      <c r="N75" s="3"/>
    </row>
    <row r="76" spans="1:14" ht="12.75" customHeight="1" x14ac:dyDescent="0.25">
      <c r="A76" s="3"/>
      <c r="B76" s="3"/>
      <c r="C76" s="3"/>
      <c r="D76" s="3"/>
      <c r="E76" s="3"/>
      <c r="F76" s="55"/>
      <c r="G76" s="55"/>
      <c r="H76" s="55"/>
      <c r="I76" s="3"/>
      <c r="J76" s="3"/>
      <c r="K76" s="3"/>
      <c r="L76" s="3"/>
      <c r="M76" s="3"/>
      <c r="N76" s="3"/>
    </row>
    <row r="77" spans="1:14" ht="12.75" customHeight="1" x14ac:dyDescent="0.25">
      <c r="A77" s="3"/>
      <c r="B77" s="3"/>
      <c r="C77" s="3"/>
      <c r="D77" s="3"/>
      <c r="E77" s="3"/>
      <c r="F77" s="55"/>
      <c r="G77" s="55"/>
      <c r="H77" s="69"/>
      <c r="I77" s="3"/>
      <c r="J77" s="3"/>
      <c r="K77" s="3"/>
      <c r="L77" s="3"/>
      <c r="M77" s="3"/>
      <c r="N77" s="3"/>
    </row>
    <row r="78" spans="1:14" ht="12.75" customHeight="1" x14ac:dyDescent="0.25">
      <c r="A78" s="3"/>
      <c r="B78" s="3"/>
      <c r="C78" s="3"/>
      <c r="D78" s="3"/>
      <c r="E78" s="3"/>
      <c r="F78" s="55"/>
      <c r="G78" s="55"/>
      <c r="H78" s="69"/>
      <c r="I78" s="3"/>
      <c r="J78" s="3"/>
      <c r="K78" s="3"/>
      <c r="L78" s="3"/>
      <c r="M78" s="3"/>
      <c r="N78" s="3"/>
    </row>
    <row r="79" spans="1:14" ht="12.75" customHeight="1" x14ac:dyDescent="0.25">
      <c r="A79" s="3"/>
      <c r="B79" s="3"/>
      <c r="C79" s="3"/>
      <c r="D79" s="3"/>
      <c r="E79" s="3"/>
      <c r="F79" s="55"/>
      <c r="G79" s="55"/>
      <c r="H79" s="55"/>
      <c r="I79" s="3"/>
      <c r="J79" s="3"/>
      <c r="K79" s="3"/>
      <c r="L79" s="3"/>
      <c r="M79" s="3"/>
      <c r="N79" s="3"/>
    </row>
    <row r="80" spans="1:14" ht="12.75" customHeight="1" x14ac:dyDescent="0.25">
      <c r="A80" s="3"/>
      <c r="B80" s="3"/>
      <c r="C80" s="3"/>
      <c r="D80" s="3"/>
      <c r="E80" s="3"/>
      <c r="F80" s="55"/>
      <c r="G80" s="55"/>
      <c r="H80" s="55"/>
      <c r="I80" s="55"/>
      <c r="J80" s="3"/>
      <c r="K80" s="3"/>
      <c r="L80" s="3"/>
      <c r="M80" s="3"/>
      <c r="N80" s="3"/>
    </row>
    <row r="81" spans="1:14" ht="12.75" customHeight="1" x14ac:dyDescent="0.25">
      <c r="A81" s="3"/>
      <c r="B81" s="3"/>
      <c r="C81" s="3"/>
      <c r="D81" s="3"/>
      <c r="E81" s="3"/>
      <c r="F81" s="55"/>
      <c r="G81" s="55"/>
      <c r="H81" s="55"/>
      <c r="I81" s="55"/>
      <c r="J81" s="3"/>
      <c r="K81" s="3"/>
      <c r="L81" s="3"/>
      <c r="M81" s="3"/>
      <c r="N81" s="3"/>
    </row>
    <row r="82" spans="1:14" ht="12.75" customHeight="1" x14ac:dyDescent="0.25">
      <c r="A82" s="3"/>
      <c r="B82" s="3"/>
      <c r="C82" s="3"/>
      <c r="D82" s="3"/>
      <c r="E82" s="3"/>
      <c r="F82" s="55"/>
      <c r="G82" s="55"/>
      <c r="H82" s="55"/>
      <c r="I82" s="3"/>
      <c r="J82" s="3"/>
      <c r="K82" s="3"/>
      <c r="L82" s="3"/>
      <c r="M82" s="3"/>
      <c r="N82" s="3"/>
    </row>
    <row r="83" spans="1:14" ht="12.75" customHeight="1" x14ac:dyDescent="0.25">
      <c r="A83" s="3"/>
      <c r="B83" s="3"/>
      <c r="C83" s="3"/>
      <c r="D83" s="3"/>
      <c r="E83" s="3"/>
      <c r="F83" s="55"/>
      <c r="G83" s="55"/>
      <c r="H83" s="55"/>
      <c r="I83" s="3"/>
      <c r="J83" s="3"/>
      <c r="K83" s="3"/>
      <c r="L83" s="3"/>
      <c r="M83" s="3"/>
      <c r="N83" s="3"/>
    </row>
    <row r="84" spans="1:14" ht="12.75" customHeight="1" x14ac:dyDescent="0.25">
      <c r="A84" s="3"/>
      <c r="B84" s="3"/>
      <c r="C84" s="3"/>
      <c r="D84" s="3"/>
      <c r="E84" s="3"/>
      <c r="F84" s="55"/>
      <c r="G84" s="55"/>
      <c r="H84" s="55"/>
      <c r="I84" s="3"/>
      <c r="J84" s="3"/>
      <c r="K84" s="3"/>
      <c r="L84" s="3"/>
      <c r="M84" s="3"/>
      <c r="N84" s="3"/>
    </row>
    <row r="85" spans="1:14" ht="12.75" customHeight="1" x14ac:dyDescent="0.25">
      <c r="A85" s="3"/>
      <c r="B85" s="3"/>
      <c r="C85" s="3"/>
      <c r="D85" s="3"/>
      <c r="E85" s="3"/>
      <c r="F85" s="55"/>
      <c r="G85" s="55"/>
      <c r="H85" s="55"/>
      <c r="I85" s="3"/>
      <c r="J85" s="3"/>
      <c r="K85" s="3"/>
      <c r="L85" s="3"/>
      <c r="M85" s="3"/>
      <c r="N85" s="3"/>
    </row>
    <row r="86" spans="1:14" ht="12.75" customHeight="1" x14ac:dyDescent="0.25">
      <c r="A86" s="3"/>
      <c r="B86" s="3"/>
      <c r="C86" s="3"/>
      <c r="D86" s="3"/>
      <c r="E86" s="3"/>
      <c r="F86" s="55"/>
      <c r="G86" s="55"/>
      <c r="H86" s="55"/>
      <c r="I86" s="3"/>
      <c r="J86" s="3"/>
      <c r="K86" s="3"/>
      <c r="L86" s="3"/>
      <c r="M86" s="3"/>
      <c r="N86" s="3"/>
    </row>
    <row r="87" spans="1:14" ht="12.75" customHeight="1" x14ac:dyDescent="0.25">
      <c r="A87" s="3"/>
      <c r="B87" s="3"/>
      <c r="C87" s="3"/>
      <c r="D87" s="3"/>
      <c r="E87" s="3"/>
      <c r="F87" s="55"/>
      <c r="G87" s="55"/>
      <c r="H87" s="55"/>
      <c r="I87" s="3"/>
      <c r="J87" s="3"/>
      <c r="K87" s="3"/>
      <c r="L87" s="3"/>
      <c r="M87" s="3"/>
      <c r="N87" s="3"/>
    </row>
    <row r="88" spans="1:14" ht="12.75" customHeight="1" x14ac:dyDescent="0.25">
      <c r="A88" s="3"/>
      <c r="B88" s="3"/>
      <c r="C88" s="3"/>
      <c r="D88" s="3"/>
      <c r="E88" s="3"/>
      <c r="F88" s="55"/>
      <c r="G88" s="55"/>
      <c r="H88" s="55"/>
      <c r="I88" s="3"/>
      <c r="J88" s="3"/>
      <c r="K88" s="3"/>
      <c r="L88" s="3"/>
      <c r="M88" s="3"/>
      <c r="N88" s="3"/>
    </row>
    <row r="89" spans="1:14" ht="12.75" customHeight="1" x14ac:dyDescent="0.25">
      <c r="A89" s="3"/>
      <c r="B89" s="3"/>
      <c r="C89" s="3"/>
      <c r="D89" s="3"/>
      <c r="E89" s="3"/>
      <c r="F89" s="55"/>
      <c r="G89" s="55"/>
      <c r="H89" s="55"/>
      <c r="I89" s="3"/>
      <c r="J89" s="3"/>
      <c r="K89" s="3"/>
      <c r="L89" s="3"/>
      <c r="M89" s="3"/>
      <c r="N89" s="3"/>
    </row>
    <row r="90" spans="1:14" ht="12.75" customHeight="1" x14ac:dyDescent="0.25">
      <c r="A90" s="3"/>
      <c r="B90" s="3"/>
      <c r="C90" s="3"/>
      <c r="D90" s="3"/>
      <c r="E90" s="3"/>
      <c r="F90" s="55"/>
      <c r="G90" s="55"/>
      <c r="H90" s="55"/>
      <c r="I90" s="3"/>
      <c r="J90" s="3"/>
      <c r="K90" s="3"/>
      <c r="L90" s="3"/>
      <c r="M90" s="3"/>
      <c r="N90" s="3"/>
    </row>
    <row r="91" spans="1:14" ht="12.75" customHeight="1" x14ac:dyDescent="0.25">
      <c r="A91" s="3"/>
      <c r="B91" s="3"/>
      <c r="C91" s="3"/>
      <c r="D91" s="3"/>
      <c r="E91" s="3"/>
      <c r="F91" s="55"/>
      <c r="G91" s="55"/>
      <c r="H91" s="55"/>
      <c r="I91" s="3"/>
      <c r="J91" s="3"/>
      <c r="K91" s="3"/>
      <c r="L91" s="3"/>
      <c r="M91" s="3"/>
      <c r="N91" s="3"/>
    </row>
    <row r="92" spans="1:14" ht="12.75" customHeight="1" x14ac:dyDescent="0.25">
      <c r="A92" s="3"/>
      <c r="B92" s="3"/>
      <c r="C92" s="3"/>
      <c r="D92" s="3"/>
      <c r="E92" s="3"/>
      <c r="F92" s="55"/>
      <c r="G92" s="55"/>
      <c r="H92" s="55"/>
      <c r="I92" s="3"/>
      <c r="J92" s="3"/>
      <c r="K92" s="3"/>
      <c r="L92" s="3"/>
      <c r="M92" s="3"/>
      <c r="N92" s="3"/>
    </row>
    <row r="93" spans="1:14" ht="12.75" customHeight="1" x14ac:dyDescent="0.25">
      <c r="A93" s="3"/>
      <c r="B93" s="3"/>
      <c r="C93" s="3"/>
      <c r="D93" s="3"/>
      <c r="E93" s="3"/>
      <c r="F93" s="55"/>
      <c r="G93" s="55"/>
      <c r="H93" s="55"/>
      <c r="I93" s="3"/>
      <c r="J93" s="3"/>
      <c r="K93" s="3"/>
      <c r="L93" s="3"/>
      <c r="M93" s="3"/>
      <c r="N93" s="3"/>
    </row>
    <row r="94" spans="1:14" ht="12.75" customHeight="1" x14ac:dyDescent="0.25">
      <c r="A94" s="3"/>
      <c r="B94" s="3"/>
      <c r="C94" s="3"/>
      <c r="D94" s="3"/>
      <c r="E94" s="3"/>
      <c r="F94" s="55"/>
      <c r="G94" s="55"/>
      <c r="H94" s="55"/>
      <c r="I94" s="3"/>
      <c r="J94" s="3"/>
      <c r="K94" s="3"/>
      <c r="L94" s="3"/>
      <c r="M94" s="3"/>
      <c r="N94" s="3"/>
    </row>
    <row r="95" spans="1:14" ht="12.75" customHeight="1" x14ac:dyDescent="0.25">
      <c r="A95" s="3"/>
      <c r="B95" s="3"/>
      <c r="C95" s="3"/>
      <c r="D95" s="3"/>
      <c r="E95" s="3"/>
      <c r="F95" s="55"/>
      <c r="G95" s="55"/>
      <c r="H95" s="55"/>
      <c r="I95" s="3"/>
      <c r="J95" s="3"/>
      <c r="K95" s="3"/>
      <c r="L95" s="3"/>
      <c r="M95" s="3"/>
      <c r="N95" s="3"/>
    </row>
    <row r="96" spans="1:14" ht="12.75" customHeight="1" x14ac:dyDescent="0.25">
      <c r="A96" s="3"/>
      <c r="B96" s="3"/>
      <c r="C96" s="3"/>
      <c r="D96" s="3"/>
      <c r="E96" s="3"/>
      <c r="F96" s="55"/>
      <c r="G96" s="55"/>
      <c r="H96" s="55"/>
      <c r="I96" s="3"/>
      <c r="J96" s="3"/>
      <c r="K96" s="3"/>
      <c r="L96" s="3"/>
      <c r="M96" s="3"/>
      <c r="N96" s="3"/>
    </row>
    <row r="97" spans="1:14" ht="12.75" customHeight="1" x14ac:dyDescent="0.25">
      <c r="A97" s="3"/>
      <c r="B97" s="3"/>
      <c r="C97" s="3"/>
      <c r="D97" s="3"/>
      <c r="E97" s="3"/>
      <c r="F97" s="55"/>
      <c r="G97" s="55"/>
      <c r="H97" s="55"/>
      <c r="I97" s="3"/>
      <c r="J97" s="3"/>
      <c r="K97" s="3"/>
      <c r="L97" s="3"/>
      <c r="M97" s="3"/>
      <c r="N97" s="3"/>
    </row>
    <row r="98" spans="1:14" ht="12.75" customHeight="1" x14ac:dyDescent="0.25">
      <c r="A98" s="3"/>
      <c r="B98" s="3"/>
      <c r="C98" s="3"/>
      <c r="D98" s="3"/>
      <c r="E98" s="3"/>
      <c r="F98" s="55"/>
      <c r="G98" s="55"/>
      <c r="H98" s="55"/>
      <c r="I98" s="3"/>
      <c r="J98" s="3"/>
      <c r="K98" s="3"/>
      <c r="L98" s="3"/>
      <c r="M98" s="3"/>
      <c r="N98" s="3"/>
    </row>
    <row r="99" spans="1:14" ht="12.75" customHeight="1" x14ac:dyDescent="0.25">
      <c r="A99" s="3"/>
      <c r="B99" s="3"/>
      <c r="C99" s="3"/>
      <c r="D99" s="3"/>
      <c r="E99" s="3"/>
      <c r="F99" s="55"/>
      <c r="G99" s="55"/>
      <c r="H99" s="55"/>
      <c r="I99" s="3"/>
      <c r="J99" s="3"/>
      <c r="K99" s="3"/>
      <c r="L99" s="3"/>
      <c r="M99" s="3"/>
      <c r="N99" s="3"/>
    </row>
    <row r="100" spans="1:14" ht="12.75" customHeight="1" x14ac:dyDescent="0.25">
      <c r="A100" s="3"/>
      <c r="B100" s="3"/>
      <c r="C100" s="3"/>
      <c r="D100" s="3"/>
      <c r="E100" s="3"/>
      <c r="F100" s="55"/>
      <c r="G100" s="55"/>
      <c r="H100" s="55"/>
      <c r="I100" s="3"/>
      <c r="J100" s="3"/>
      <c r="K100" s="3"/>
      <c r="L100" s="3"/>
      <c r="M100" s="3"/>
      <c r="N100" s="3"/>
    </row>
  </sheetData>
  <mergeCells count="54">
    <mergeCell ref="J41:L41"/>
    <mergeCell ref="I43:L43"/>
    <mergeCell ref="J38:L38"/>
    <mergeCell ref="J39:L39"/>
    <mergeCell ref="J40:L40"/>
    <mergeCell ref="C29:E29"/>
    <mergeCell ref="C24:E24"/>
    <mergeCell ref="C30:E30"/>
    <mergeCell ref="C31:E31"/>
    <mergeCell ref="J36:L36"/>
    <mergeCell ref="J33:L33"/>
    <mergeCell ref="J34:L34"/>
    <mergeCell ref="J35:L35"/>
    <mergeCell ref="J28:L28"/>
    <mergeCell ref="J29:L29"/>
    <mergeCell ref="J24:L24"/>
    <mergeCell ref="J30:L30"/>
    <mergeCell ref="J31:L31"/>
    <mergeCell ref="J32:L32"/>
    <mergeCell ref="J21:L21"/>
    <mergeCell ref="J22:L22"/>
    <mergeCell ref="C22:E22"/>
    <mergeCell ref="C23:E23"/>
    <mergeCell ref="C28:E28"/>
    <mergeCell ref="J23:L23"/>
    <mergeCell ref="J16:L16"/>
    <mergeCell ref="J17:L17"/>
    <mergeCell ref="J18:L18"/>
    <mergeCell ref="J19:L19"/>
    <mergeCell ref="J20:L20"/>
    <mergeCell ref="B43:E43"/>
    <mergeCell ref="C40:E40"/>
    <mergeCell ref="C12:E12"/>
    <mergeCell ref="J12:L12"/>
    <mergeCell ref="C13:E13"/>
    <mergeCell ref="J13:L13"/>
    <mergeCell ref="C14:E14"/>
    <mergeCell ref="J14:L14"/>
    <mergeCell ref="J15:L15"/>
    <mergeCell ref="C15:E15"/>
    <mergeCell ref="C16:E16"/>
    <mergeCell ref="C17:E17"/>
    <mergeCell ref="C18:E18"/>
    <mergeCell ref="C19:E19"/>
    <mergeCell ref="C20:E20"/>
    <mergeCell ref="C21:E21"/>
    <mergeCell ref="C38:E38"/>
    <mergeCell ref="C39:E39"/>
    <mergeCell ref="C32:E32"/>
    <mergeCell ref="C36:E36"/>
    <mergeCell ref="C41:E41"/>
    <mergeCell ref="C33:E33"/>
    <mergeCell ref="C34:E34"/>
    <mergeCell ref="C35:E35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CS e IR</vt:lpstr>
      <vt:lpstr>PIS e COFINS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Lucro Real</dc:title>
  <dc:subject>Cálculo de IR, CS, PIS e COFINS</dc:subject>
  <dc:creator>www.funcaocontabil.net</dc:creator>
  <cp:keywords>Função Contábil</cp:keywords>
  <cp:lastModifiedBy>Renato Carvalho</cp:lastModifiedBy>
  <cp:lastPrinted>2020-04-29T16:13:14Z</cp:lastPrinted>
  <dcterms:created xsi:type="dcterms:W3CDTF">1999-07-08T18:54:06Z</dcterms:created>
  <dcterms:modified xsi:type="dcterms:W3CDTF">2020-11-05T22:02:17Z</dcterms:modified>
</cp:coreProperties>
</file>