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D:\PEN DRIVE AZUL\arquivos\Contabeis\"/>
    </mc:Choice>
  </mc:AlternateContent>
  <xr:revisionPtr revIDLastSave="0" documentId="13_ncr:1_{22289A7A-A62B-4FEF-A263-965D5154997B}" xr6:coauthVersionLast="40" xr6:coauthVersionMax="40" xr10:uidLastSave="{00000000-0000-0000-0000-000000000000}"/>
  <bookViews>
    <workbookView xWindow="-108" yWindow="-108" windowWidth="23256" windowHeight="12600" xr2:uid="{00000000-000D-0000-FFFF-FFFF00000000}"/>
  </bookViews>
  <sheets>
    <sheet name="Planilha" sheetId="1" r:id="rId1"/>
    <sheet name="Instruções" sheetId="2" r:id="rId2"/>
    <sheet name="Dicas de Cursos" sheetId="4" r:id="rId3"/>
    <sheet name="Planilha1" sheetId="3" r:id="rId4"/>
  </sheets>
  <definedNames>
    <definedName name="_xlnm.Print_Area" localSheetId="0">Planilha!$1:$35</definedName>
    <definedName name="Horarios">Tabela1[]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1" l="1"/>
  <c r="G34" i="1"/>
  <c r="H34" i="1"/>
  <c r="I34" i="1"/>
  <c r="J34" i="1"/>
  <c r="F5" i="1" l="1"/>
  <c r="H5" i="1"/>
  <c r="F6" i="1"/>
  <c r="J6" i="1" s="1"/>
  <c r="H6" i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/>
  <c r="F13" i="1"/>
  <c r="J13" i="1" s="1"/>
  <c r="H13" i="1"/>
  <c r="F14" i="1"/>
  <c r="H14" i="1" s="1"/>
  <c r="F15" i="1"/>
  <c r="H15" i="1" s="1"/>
  <c r="F16" i="1"/>
  <c r="H16" i="1" s="1"/>
  <c r="F17" i="1"/>
  <c r="H17" i="1" s="1"/>
  <c r="F18" i="1"/>
  <c r="H18" i="1" s="1"/>
  <c r="F19" i="1"/>
  <c r="I19" i="1" s="1"/>
  <c r="H19" i="1"/>
  <c r="F20" i="1"/>
  <c r="H20" i="1"/>
  <c r="F21" i="1"/>
  <c r="H21" i="1" s="1"/>
  <c r="F22" i="1"/>
  <c r="H22" i="1" s="1"/>
  <c r="F23" i="1"/>
  <c r="H23" i="1"/>
  <c r="F24" i="1"/>
  <c r="H24" i="1" s="1"/>
  <c r="F25" i="1"/>
  <c r="H25" i="1" s="1"/>
  <c r="F26" i="1"/>
  <c r="H26" i="1"/>
  <c r="F27" i="1"/>
  <c r="J27" i="1" s="1"/>
  <c r="H27" i="1"/>
  <c r="F28" i="1"/>
  <c r="H28" i="1" s="1"/>
  <c r="F29" i="1"/>
  <c r="H29" i="1"/>
  <c r="F30" i="1"/>
  <c r="H30" i="1" s="1"/>
  <c r="F31" i="1"/>
  <c r="H31" i="1"/>
  <c r="F32" i="1"/>
  <c r="H32" i="1" s="1"/>
  <c r="F33" i="1"/>
  <c r="I33" i="1" s="1"/>
  <c r="H33" i="1"/>
  <c r="F4" i="1"/>
  <c r="H4" i="1" s="1"/>
  <c r="G11" i="1"/>
  <c r="G12" i="1"/>
  <c r="G13" i="1"/>
  <c r="G14" i="1"/>
  <c r="G15" i="1"/>
  <c r="G17" i="1"/>
  <c r="G18" i="1"/>
  <c r="G19" i="1"/>
  <c r="G20" i="1"/>
  <c r="G23" i="1"/>
  <c r="G26" i="1"/>
  <c r="G27" i="1"/>
  <c r="G29" i="1"/>
  <c r="G31" i="1"/>
  <c r="G33" i="1"/>
  <c r="G5" i="1"/>
  <c r="G6" i="1"/>
  <c r="G7" i="1"/>
  <c r="G8" i="1"/>
  <c r="I12" i="1"/>
  <c r="I11" i="1"/>
  <c r="I10" i="1"/>
  <c r="I9" i="1"/>
  <c r="I8" i="1"/>
  <c r="I7" i="1"/>
  <c r="I6" i="1"/>
  <c r="I5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4" i="1"/>
  <c r="J28" i="1"/>
  <c r="J29" i="1"/>
  <c r="J30" i="1"/>
  <c r="J31" i="1"/>
  <c r="J32" i="1"/>
  <c r="J33" i="1"/>
  <c r="J20" i="1"/>
  <c r="J21" i="1"/>
  <c r="J22" i="1"/>
  <c r="J23" i="1"/>
  <c r="J24" i="1"/>
  <c r="J25" i="1"/>
  <c r="J26" i="1"/>
  <c r="J19" i="1"/>
  <c r="J18" i="1"/>
  <c r="J16" i="1"/>
  <c r="J15" i="1"/>
  <c r="J14" i="1"/>
  <c r="G4" i="1"/>
  <c r="J5" i="1"/>
  <c r="J7" i="1"/>
  <c r="J8" i="1"/>
  <c r="J9" i="1"/>
  <c r="J10" i="1"/>
  <c r="J11" i="1"/>
  <c r="J12" i="1"/>
  <c r="J4" i="1"/>
  <c r="J17" i="1"/>
  <c r="G25" i="1" l="1"/>
  <c r="M13" i="1"/>
  <c r="L18" i="1" s="1"/>
  <c r="M18" i="1" s="1"/>
  <c r="G30" i="1"/>
  <c r="G22" i="1"/>
  <c r="G10" i="1"/>
  <c r="G21" i="1"/>
  <c r="G9" i="1"/>
  <c r="M12" i="1"/>
  <c r="L17" i="1" s="1"/>
  <c r="M17" i="1" s="1"/>
  <c r="G32" i="1"/>
  <c r="G28" i="1"/>
  <c r="G24" i="1"/>
  <c r="G16" i="1"/>
  <c r="M10" i="1"/>
  <c r="M9" i="1" l="1"/>
  <c r="M11" i="1" s="1"/>
  <c r="L16" i="1" s="1"/>
  <c r="M16" i="1" s="1"/>
</calcChain>
</file>

<file path=xl/sharedStrings.xml><?xml version="1.0" encoding="utf-8"?>
<sst xmlns="http://schemas.openxmlformats.org/spreadsheetml/2006/main" count="40" uniqueCount="33">
  <si>
    <t>Data</t>
  </si>
  <si>
    <t>Entrada</t>
  </si>
  <si>
    <t>Saída</t>
  </si>
  <si>
    <t>Saída Intervalo</t>
  </si>
  <si>
    <t>Retorno Intervalo</t>
  </si>
  <si>
    <t>Total Horas</t>
  </si>
  <si>
    <t>Horas Extras</t>
  </si>
  <si>
    <t>Horário Normal</t>
  </si>
  <si>
    <t>Horas Negativas</t>
  </si>
  <si>
    <t>Sábado</t>
  </si>
  <si>
    <t>Domingo</t>
  </si>
  <si>
    <t>Sub-Total</t>
  </si>
  <si>
    <t>Dias Sem.</t>
  </si>
  <si>
    <t>Horas Totais</t>
  </si>
  <si>
    <t>Total em R$</t>
  </si>
  <si>
    <t>R$/hora</t>
  </si>
  <si>
    <t>Planilha de Cálculo de Horas Extras</t>
  </si>
  <si>
    <t xml:space="preserve">Treinamento Completo Prático - Contador Profissional (Desde a Abertura da Empresa, Impostos a Balanço) &gt;&gt; </t>
  </si>
  <si>
    <t>http://bit.ly/contadorprofissional</t>
  </si>
  <si>
    <t xml:space="preserve">Cursos Em Geral Para Contadores com Anderson Hernandes &gt;&gt; </t>
  </si>
  <si>
    <t>http://bit.ly/portalcursoscontabeis</t>
  </si>
  <si>
    <t xml:space="preserve">Esocial Para Iniciantes &gt;&gt;&gt; </t>
  </si>
  <si>
    <t>http://bit.ly/expertemEsocial</t>
  </si>
  <si>
    <t xml:space="preserve">Depto. Pessoal Na Prática + Esocial &gt;&gt; </t>
  </si>
  <si>
    <t>http://bit.ly/praticadeptopessoal</t>
  </si>
  <si>
    <t xml:space="preserve">Simples Nacional e Entendendo Sobre ICMS com Deise Parisotto &gt;&gt; </t>
  </si>
  <si>
    <t>http://bit.ly/especialistanosimples</t>
  </si>
  <si>
    <t>http://bit.ly/praticanoicms</t>
  </si>
  <si>
    <t>Curso Dominando o Excel &gt;&gt;&gt;</t>
  </si>
  <si>
    <t>http://bit.ly/dominandoexcell</t>
  </si>
  <si>
    <t xml:space="preserve">Curso Formação em SPED - Especialização na Prática com Prof. Felipe Guerra &gt;&gt; </t>
  </si>
  <si>
    <t>http://bit.ly/formacaoemSPED</t>
  </si>
  <si>
    <t>PARCEIROS CONTA AZUL - CURSOS E TREINAMENTOS PARA EVOLUÇÃO DA SUA CARREIRA CONTÁBIL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</si>
</sst>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h:mm:ss;@"/>
    <numFmt numFmtId="166" formatCode="[h]:mm:ss;@"/>
    <numFmt numFmtId="167" formatCode="h: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2687E9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rgb="FF385A7B"/>
      <name val="Arial"/>
      <family val="2"/>
    </font>
    <font>
      <b/>
      <sz val="10"/>
      <color rgb="FF385A7B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70C0"/>
      <name val="Bodoni MT Black"/>
      <family val="1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983BB"/>
        <bgColor indexed="64"/>
      </patternFill>
    </fill>
    <fill>
      <patternFill patternType="solid">
        <fgColor rgb="FFC7E3F9"/>
        <bgColor indexed="64"/>
      </patternFill>
    </fill>
    <fill>
      <patternFill patternType="solid">
        <fgColor rgb="FFF6F8FB"/>
        <bgColor indexed="64"/>
      </patternFill>
    </fill>
    <fill>
      <patternFill patternType="solid">
        <fgColor rgb="FFE8EDF9"/>
        <bgColor indexed="64"/>
      </patternFill>
    </fill>
    <fill>
      <patternFill patternType="solid">
        <fgColor rgb="FFC6E2A1"/>
        <bgColor indexed="64"/>
      </patternFill>
    </fill>
    <fill>
      <patternFill patternType="solid">
        <fgColor rgb="FFE7F8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DCE4F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1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0" borderId="0" xfId="0" applyFont="1"/>
    <xf numFmtId="167" fontId="6" fillId="5" borderId="2" xfId="0" applyNumberFormat="1" applyFont="1" applyFill="1" applyBorder="1" applyAlignment="1">
      <alignment vertical="center"/>
    </xf>
    <xf numFmtId="167" fontId="6" fillId="6" borderId="2" xfId="0" applyNumberFormat="1" applyFont="1" applyFill="1" applyBorder="1" applyAlignment="1">
      <alignment vertical="center"/>
    </xf>
    <xf numFmtId="0" fontId="6" fillId="0" borderId="0" xfId="0" applyFont="1"/>
    <xf numFmtId="165" fontId="6" fillId="0" borderId="0" xfId="0" applyNumberFormat="1" applyFont="1"/>
    <xf numFmtId="9" fontId="6" fillId="4" borderId="2" xfId="2" applyFont="1" applyFill="1" applyBorder="1" applyAlignment="1" applyProtection="1">
      <alignment horizontal="center" vertical="center"/>
      <protection locked="0"/>
    </xf>
    <xf numFmtId="2" fontId="6" fillId="4" borderId="2" xfId="2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166" fontId="6" fillId="4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6" fontId="6" fillId="4" borderId="2" xfId="0" applyNumberFormat="1" applyFont="1" applyFill="1" applyBorder="1" applyAlignment="1">
      <alignment vertical="center"/>
    </xf>
    <xf numFmtId="0" fontId="7" fillId="7" borderId="3" xfId="0" applyFont="1" applyFill="1" applyBorder="1" applyAlignment="1">
      <alignment horizontal="left" vertical="center"/>
    </xf>
    <xf numFmtId="166" fontId="6" fillId="8" borderId="2" xfId="0" applyNumberFormat="1" applyFont="1" applyFill="1" applyBorder="1" applyAlignment="1">
      <alignment horizontal="right" vertical="center"/>
    </xf>
    <xf numFmtId="164" fontId="6" fillId="8" borderId="2" xfId="1" applyFont="1" applyFill="1" applyBorder="1" applyAlignment="1">
      <alignment vertical="center"/>
    </xf>
    <xf numFmtId="166" fontId="6" fillId="8" borderId="2" xfId="0" applyNumberFormat="1" applyFont="1" applyFill="1" applyBorder="1" applyAlignment="1">
      <alignment vertical="center"/>
    </xf>
    <xf numFmtId="167" fontId="6" fillId="4" borderId="2" xfId="0" applyNumberFormat="1" applyFont="1" applyFill="1" applyBorder="1" applyAlignment="1" applyProtection="1">
      <alignment vertical="center"/>
      <protection locked="0"/>
    </xf>
    <xf numFmtId="167" fontId="6" fillId="4" borderId="2" xfId="0" applyNumberFormat="1" applyFont="1" applyFill="1" applyBorder="1" applyAlignment="1" applyProtection="1">
      <alignment horizontal="center" vertical="center"/>
      <protection locked="0"/>
    </xf>
    <xf numFmtId="14" fontId="6" fillId="5" borderId="4" xfId="0" applyNumberFormat="1" applyFont="1" applyFill="1" applyBorder="1" applyAlignment="1" applyProtection="1">
      <alignment vertical="center"/>
      <protection locked="0"/>
    </xf>
    <xf numFmtId="167" fontId="6" fillId="6" borderId="3" xfId="0" applyNumberFormat="1" applyFont="1" applyFill="1" applyBorder="1" applyAlignment="1">
      <alignment vertical="center"/>
    </xf>
    <xf numFmtId="14" fontId="6" fillId="5" borderId="8" xfId="0" applyNumberFormat="1" applyFont="1" applyFill="1" applyBorder="1" applyAlignment="1" applyProtection="1">
      <alignment vertical="center"/>
      <protection locked="0"/>
    </xf>
    <xf numFmtId="167" fontId="6" fillId="4" borderId="9" xfId="0" applyNumberFormat="1" applyFont="1" applyFill="1" applyBorder="1" applyAlignment="1" applyProtection="1">
      <alignment vertical="center"/>
      <protection locked="0"/>
    </xf>
    <xf numFmtId="167" fontId="6" fillId="5" borderId="9" xfId="0" applyNumberFormat="1" applyFont="1" applyFill="1" applyBorder="1" applyAlignment="1">
      <alignment vertical="center"/>
    </xf>
    <xf numFmtId="167" fontId="6" fillId="6" borderId="9" xfId="0" applyNumberFormat="1" applyFont="1" applyFill="1" applyBorder="1" applyAlignment="1">
      <alignment vertical="center"/>
    </xf>
    <xf numFmtId="167" fontId="6" fillId="6" borderId="10" xfId="0" applyNumberFormat="1" applyFont="1" applyFill="1" applyBorder="1" applyAlignment="1">
      <alignment vertical="center"/>
    </xf>
    <xf numFmtId="166" fontId="0" fillId="4" borderId="2" xfId="0" applyNumberFormat="1" applyFont="1" applyFill="1" applyBorder="1" applyAlignment="1">
      <alignment horizontal="right" vertical="center"/>
    </xf>
    <xf numFmtId="166" fontId="0" fillId="4" borderId="2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8" fillId="0" borderId="0" xfId="3"/>
    <xf numFmtId="0" fontId="10" fillId="0" borderId="0" xfId="3" applyFont="1"/>
    <xf numFmtId="0" fontId="11" fillId="0" borderId="0" xfId="4"/>
    <xf numFmtId="0" fontId="2" fillId="2" borderId="1" xfId="0" applyFont="1" applyFill="1" applyBorder="1" applyAlignment="1">
      <alignment horizontal="left" vertical="center" wrapText="1" indent="10"/>
    </xf>
    <xf numFmtId="0" fontId="9" fillId="9" borderId="0" xfId="3" applyFont="1" applyFill="1" applyAlignment="1">
      <alignment horizontal="center"/>
    </xf>
    <xf numFmtId="0" fontId="10" fillId="10" borderId="0" xfId="3" applyFont="1" applyFill="1" applyAlignment="1">
      <alignment wrapText="1"/>
    </xf>
    <xf numFmtId="0" fontId="13" fillId="0" borderId="0" xfId="5" applyFont="1"/>
  </cellXfs>
  <cellStyles count="6">
    <cellStyle name="Hiperlink" xfId="5" builtinId="8"/>
    <cellStyle name="Hiperlink 2" xfId="4" xr:uid="{58AA32E8-3E9B-4DA8-8496-50265A489792}"/>
    <cellStyle name="Normal" xfId="0" builtinId="0"/>
    <cellStyle name="Normal 3" xfId="3" xr:uid="{9557589F-06C7-4D29-956E-F3B28642FF98}"/>
    <cellStyle name="Porcentagem" xfId="2" builtinId="5"/>
    <cellStyle name="Vírgula" xfId="1" builtinId="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7" formatCode="h:mm;@"/>
      <fill>
        <patternFill patternType="solid">
          <fgColor indexed="64"/>
          <bgColor rgb="FFE8EDF9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7" formatCode="h:mm;@"/>
      <fill>
        <patternFill patternType="solid">
          <fgColor indexed="64"/>
          <bgColor rgb="FFE8EDF9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7" formatCode="h:mm;@"/>
      <fill>
        <patternFill patternType="solid">
          <fgColor indexed="64"/>
          <bgColor rgb="FFF6F8FB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7" formatCode="h:mm;@"/>
      <fill>
        <patternFill patternType="solid">
          <fgColor indexed="64"/>
          <bgColor rgb="FFF6F8FB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7" formatCode="h:mm;@"/>
      <fill>
        <patternFill patternType="solid">
          <fgColor indexed="64"/>
          <bgColor rgb="FFF6F8FB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7" formatCode="h:mm;@"/>
      <fill>
        <patternFill patternType="solid">
          <fgColor indexed="64"/>
          <bgColor rgb="FFC7E3F9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7" formatCode="h:mm;@"/>
      <fill>
        <patternFill patternType="solid">
          <fgColor indexed="64"/>
          <bgColor rgb="FFC7E3F9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7" formatCode="h:mm;@"/>
      <fill>
        <patternFill patternType="solid">
          <fgColor indexed="64"/>
          <bgColor rgb="FFC7E3F9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67" formatCode="h:mm;@"/>
      <fill>
        <patternFill patternType="solid">
          <fgColor indexed="64"/>
          <bgColor rgb="FFC7E3F9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numFmt numFmtId="19" formatCode="dd/mm/yyyy"/>
      <fill>
        <patternFill patternType="solid">
          <fgColor indexed="64"/>
          <bgColor rgb="FFF6F8FB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85A7B"/>
        <name val="Arial"/>
        <scheme val="none"/>
      </font>
      <fill>
        <patternFill patternType="solid">
          <fgColor indexed="64"/>
          <bgColor rgb="FFF6F8FB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983BB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E7F8D9"/>
      <color rgb="FF385A7B"/>
      <color rgb="FFC6E2A1"/>
      <color rgb="FFD1EAB5"/>
      <color rgb="FFC7E3F9"/>
      <color rgb="FFD8E9FB"/>
      <color rgb="FFE8EDF9"/>
      <color rgb="FFF6F8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planilha-calculo-horas-extras-contaazu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planilha-calculo-horas-extras-contaazu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657225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47</xdr:row>
      <xdr:rowOff>95067</xdr:rowOff>
    </xdr:from>
    <xdr:to>
      <xdr:col>2</xdr:col>
      <xdr:colOff>27051</xdr:colOff>
      <xdr:row>47</xdr:row>
      <xdr:rowOff>276042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058342"/>
          <a:ext cx="115100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85725</xdr:colOff>
      <xdr:row>40</xdr:row>
      <xdr:rowOff>142875</xdr:rowOff>
    </xdr:from>
    <xdr:to>
      <xdr:col>11</xdr:col>
      <xdr:colOff>657225</xdr:colOff>
      <xdr:row>45</xdr:row>
      <xdr:rowOff>161558</xdr:rowOff>
    </xdr:to>
    <xdr:pic>
      <xdr:nvPicPr>
        <xdr:cNvPr id="10" name="Imagem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85725" y="9324975"/>
          <a:ext cx="6886575" cy="971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657225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58</xdr:row>
      <xdr:rowOff>104775</xdr:rowOff>
    </xdr:from>
    <xdr:to>
      <xdr:col>2</xdr:col>
      <xdr:colOff>142875</xdr:colOff>
      <xdr:row>58</xdr:row>
      <xdr:rowOff>285750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020050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50</xdr:row>
      <xdr:rowOff>152583</xdr:rowOff>
    </xdr:from>
    <xdr:to>
      <xdr:col>11</xdr:col>
      <xdr:colOff>314325</xdr:colOff>
      <xdr:row>55</xdr:row>
      <xdr:rowOff>171266</xdr:rowOff>
    </xdr:to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133350" y="8639358"/>
          <a:ext cx="6886575" cy="971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6438900" cy="8396484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866775"/>
          <a:ext cx="6438900" cy="83964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>
          <a:spAutoFit/>
        </a:bodyPr>
        <a:lstStyle/>
        <a:p>
          <a:pPr>
            <a:lnSpc>
              <a:spcPts val="1700"/>
            </a:lnSpc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Introdução</a:t>
          </a:r>
          <a:r>
            <a:rPr lang="pt-BR" sz="1800">
              <a:solidFill>
                <a:srgbClr val="4983BB"/>
              </a:solidFill>
            </a:rPr>
            <a:t> </a:t>
          </a:r>
        </a:p>
        <a:p>
          <a:pPr>
            <a:lnSpc>
              <a:spcPts val="1800"/>
            </a:lnSpc>
          </a:pPr>
          <a:endParaRPr lang="pt-BR" sz="2000">
            <a:solidFill>
              <a:srgbClr val="4983BB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lnSpc>
              <a:spcPct val="150000"/>
            </a:lnSpc>
          </a:pP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planilha vai ajudar você a calcular as horas extras de cada funcionário. Para cada um deles, é necessário utilizar uma versão do documento ou duplicar a aba "Planilha", renomeando para identificar o empregado. Também é interessante separá-lo por mês, para manter o histórico de horas trabalhadas.</a:t>
          </a:r>
        </a:p>
        <a:p>
          <a:pPr eaLnBrk="1" fontAlgn="auto" latinLnBrk="0" hangingPunct="1">
            <a:lnSpc>
              <a:spcPts val="1500"/>
            </a:lnSpc>
          </a:pP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lnSpc>
              <a:spcPts val="1500"/>
            </a:lnSpc>
          </a:pP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Instruções de uso 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Antes de preencher a tabela maior, é interessante colocar os valores e percentuais na tabela menor. Em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Horário Normal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você vai indicar o total de horas que devem ser trabalhados em um dia. Em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Dias Sem., Sábado e Domingo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vão os percentuais da hora extra nos respectivos dias. E em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R$/hora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o valor da hora normal de cada funcionário.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Depois disso, você pode partir para a tabela maior. Nela, primeiro você vai preencher 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 o período que você quer controlar. Depois vai indicar os horários de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Entrada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Intervalo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Retorno Intervalo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que o funcionário fez. Para dar tudo certo, é importante que os valores das horas sejam colocados corretamente, inclusive com as variações de minutos, só assim é possível verificar se os colaboradores estão cumprindo ou não os horários de trabalho. 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Ao final, você pode ver o resumo do mês. Nele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estarão atualizados automaticamente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 números totais de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Horas Extras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Horas Negativas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Sub-total, Sábado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Domingo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 também as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Horas Totais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Total em R$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b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preservar fórmulas, usamos o recurso "Proteger planilha", do Excel, para restringir as alterações em células com somas automatizadas. Caso você precise alterar, basta ir à aba "Modelo", clicar no menu "Revisão" e na opção "Desproteger planilha".</a:t>
          </a: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Não se esqueça de... 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983BB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Fazer as anotações corretamente ao final de cada período trabalhado. Os funcionários podem, inclusive, ajudar neste preenchimento, para os números reflitam a realidade.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525780</xdr:colOff>
      <xdr:row>1</xdr:row>
      <xdr:rowOff>190500</xdr:rowOff>
    </xdr:from>
    <xdr:to>
      <xdr:col>7</xdr:col>
      <xdr:colOff>274320</xdr:colOff>
      <xdr:row>3</xdr:row>
      <xdr:rowOff>754380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531FAA7-3124-46C5-97A3-DDE6AF58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180" y="388620"/>
          <a:ext cx="2270760" cy="960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182880</xdr:colOff>
      <xdr:row>1</xdr:row>
      <xdr:rowOff>15240</xdr:rowOff>
    </xdr:from>
    <xdr:to>
      <xdr:col>4</xdr:col>
      <xdr:colOff>205740</xdr:colOff>
      <xdr:row>4</xdr:row>
      <xdr:rowOff>37719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35758D5-AD69-4956-811B-2B39A7D48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" y="213360"/>
          <a:ext cx="1851660" cy="12035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J34" totalsRowShown="0" headerRowDxfId="14" dataDxfId="12" headerRowBorderDxfId="13" tableBorderDxfId="11" totalsRowBorderDxfId="10">
  <autoFilter ref="A3:J34" xr:uid="{00000000-0009-0000-0100-000001000000}"/>
  <tableColumns count="10">
    <tableColumn id="1" xr3:uid="{00000000-0010-0000-0000-000001000000}" name="Data" dataDxfId="9"/>
    <tableColumn id="2" xr3:uid="{00000000-0010-0000-0000-000002000000}" name="Entrada" dataDxfId="8"/>
    <tableColumn id="3" xr3:uid="{00000000-0010-0000-0000-000003000000}" name="Saída Intervalo" dataDxfId="7"/>
    <tableColumn id="4" xr3:uid="{00000000-0010-0000-0000-000004000000}" name="Retorno Intervalo" dataDxfId="6"/>
    <tableColumn id="5" xr3:uid="{00000000-0010-0000-0000-000005000000}" name="Saída" dataDxfId="5"/>
    <tableColumn id="6" xr3:uid="{00000000-0010-0000-0000-000006000000}" name="Total Horas" dataDxfId="4">
      <calculatedColumnFormula>(C4-B4)+IF(E4&lt;D4,((1+E4)-D4),E4-D4)</calculatedColumnFormula>
    </tableColumn>
    <tableColumn id="7" xr3:uid="{00000000-0010-0000-0000-000007000000}" name="Horas Extras" dataDxfId="3">
      <calculatedColumnFormula>IF(AND(WEEKDAY(A4)&gt;1,WEEKDAY(A4)&lt;7),IF((F4-$L$6)&lt;0,0,(F4-$L$6)),0)</calculatedColumnFormula>
    </tableColumn>
    <tableColumn id="8" xr3:uid="{00000000-0010-0000-0000-000008000000}" name="Horas Negativas" dataDxfId="2">
      <calculatedColumnFormula>IF(OR(WEEKDAY(A4)=1,WEEKDAY(A4)=7),0,IF(OR(($L$6-F4)&lt;=0,F4=0),0,($L$6-F4)))</calculatedColumnFormula>
    </tableColumn>
    <tableColumn id="9" xr3:uid="{00000000-0010-0000-0000-000009000000}" name="Sábado" dataDxfId="1">
      <calculatedColumnFormula>IF(WEEKDAY(A4)=7,F4,0)</calculatedColumnFormula>
    </tableColumn>
    <tableColumn id="10" xr3:uid="{00000000-0010-0000-0000-00000A000000}" name="Domingo" dataDxfId="0">
      <calculatedColumnFormula>IF(WEEKDAY(A4)=1,F4,0)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dominandoexcell" TargetMode="External"/><Relationship Id="rId3" Type="http://schemas.openxmlformats.org/officeDocument/2006/relationships/hyperlink" Target="http://bit.ly/praticadeptopessoal" TargetMode="External"/><Relationship Id="rId7" Type="http://schemas.openxmlformats.org/officeDocument/2006/relationships/hyperlink" Target="http://bit.ly/expertemEsocial" TargetMode="External"/><Relationship Id="rId2" Type="http://schemas.openxmlformats.org/officeDocument/2006/relationships/hyperlink" Target="http://bit.ly/especialistanosimples" TargetMode="External"/><Relationship Id="rId1" Type="http://schemas.openxmlformats.org/officeDocument/2006/relationships/hyperlink" Target="http://bit.ly/praticanoicms" TargetMode="External"/><Relationship Id="rId6" Type="http://schemas.openxmlformats.org/officeDocument/2006/relationships/hyperlink" Target="http://bit.ly/contadorprofissional" TargetMode="External"/><Relationship Id="rId5" Type="http://schemas.openxmlformats.org/officeDocument/2006/relationships/hyperlink" Target="http://bit.ly/formacaoemSPED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bit.ly/portalcursoscontabeis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P48"/>
  <sheetViews>
    <sheetView showGridLines="0" tabSelected="1" workbookViewId="0">
      <pane ySplit="3" topLeftCell="A4" activePane="bottomLeft" state="frozen"/>
      <selection pane="bottomLeft" activeCell="A6" sqref="A6"/>
    </sheetView>
  </sheetViews>
  <sheetFormatPr defaultColWidth="8.88671875" defaultRowHeight="14.4" x14ac:dyDescent="0.3"/>
  <cols>
    <col min="1" max="1" width="10" style="1" customWidth="1"/>
    <col min="2" max="7" width="9" style="2" customWidth="1"/>
    <col min="8" max="8" width="9" customWidth="1"/>
    <col min="9" max="10" width="9" style="2" customWidth="1"/>
    <col min="11" max="11" width="3.6640625" customWidth="1"/>
    <col min="12" max="12" width="16" customWidth="1"/>
    <col min="13" max="13" width="11.88671875" customWidth="1"/>
    <col min="14" max="16" width="12.109375" customWidth="1"/>
  </cols>
  <sheetData>
    <row r="1" spans="1:16" s="40" customFormat="1" ht="52.5" customHeight="1" thickBot="1" x14ac:dyDescent="0.35">
      <c r="A1" s="40" t="s">
        <v>16</v>
      </c>
    </row>
    <row r="2" spans="1:16" ht="18" customHeight="1" thickTop="1" x14ac:dyDescent="0.3"/>
    <row r="3" spans="1:16" s="7" customFormat="1" ht="42.75" customHeight="1" x14ac:dyDescent="0.25">
      <c r="A3" s="34" t="s">
        <v>0</v>
      </c>
      <c r="B3" s="35" t="s">
        <v>1</v>
      </c>
      <c r="C3" s="35" t="s">
        <v>3</v>
      </c>
      <c r="D3" s="35" t="s">
        <v>4</v>
      </c>
      <c r="E3" s="35" t="s">
        <v>2</v>
      </c>
      <c r="F3" s="35" t="s">
        <v>5</v>
      </c>
      <c r="G3" s="35" t="s">
        <v>6</v>
      </c>
      <c r="H3" s="35" t="s">
        <v>8</v>
      </c>
      <c r="I3" s="35" t="s">
        <v>9</v>
      </c>
      <c r="J3" s="36" t="s">
        <v>10</v>
      </c>
    </row>
    <row r="4" spans="1:16" s="10" customFormat="1" ht="18" customHeight="1" x14ac:dyDescent="0.25">
      <c r="A4" s="25">
        <v>42370</v>
      </c>
      <c r="B4" s="23">
        <v>0.33333333333333331</v>
      </c>
      <c r="C4" s="23">
        <v>0.51041666666666663</v>
      </c>
      <c r="D4" s="23">
        <v>0.5625</v>
      </c>
      <c r="E4" s="23">
        <v>0.20833333333333334</v>
      </c>
      <c r="F4" s="8">
        <f>(C4-B4)+IF(E4&lt;D4,((1+E4)-D4),E4-D4)</f>
        <v>0.82291666666666652</v>
      </c>
      <c r="G4" s="8">
        <f t="shared" ref="G4:G33" si="0">IF(AND(WEEKDAY(A4)&gt;1,WEEKDAY(A4)&lt;7),IF((F4-$L$6)&lt;0,0,(F4-$L$6)),0)</f>
        <v>0.45624999999999982</v>
      </c>
      <c r="H4" s="8">
        <f>IF(OR(WEEKDAY(A4)=1,WEEKDAY(A4)=7),0,IF(OR(($L$6-F4)&lt;=0,F4=0),0,($L$6-F4)))</f>
        <v>0</v>
      </c>
      <c r="I4" s="9">
        <f t="shared" ref="I4:I12" si="1">IF(WEEKDAY(A4)=7,F4,0)</f>
        <v>0</v>
      </c>
      <c r="J4" s="26">
        <f>IF(WEEKDAY(A4)=1,F4,0)</f>
        <v>0</v>
      </c>
      <c r="N4" s="11"/>
    </row>
    <row r="5" spans="1:16" s="10" customFormat="1" ht="18" customHeight="1" x14ac:dyDescent="0.25">
      <c r="A5" s="25">
        <v>42371</v>
      </c>
      <c r="B5" s="23">
        <v>0.33333333333333331</v>
      </c>
      <c r="C5" s="23">
        <v>0.51041666666666663</v>
      </c>
      <c r="D5" s="23">
        <v>0.5625</v>
      </c>
      <c r="E5" s="23">
        <v>0.91666666666666663</v>
      </c>
      <c r="F5" s="8">
        <f t="shared" ref="F5:F33" si="2">(C5-B5)+IF(E5&lt;D5,((1+E5)-D5),E5-D5)</f>
        <v>0.53125</v>
      </c>
      <c r="G5" s="8">
        <f t="shared" si="0"/>
        <v>0</v>
      </c>
      <c r="H5" s="8">
        <f t="shared" ref="H5:H33" si="3">IF(OR(WEEKDAY(A5)=1,WEEKDAY(A5)=7),0,IF(OR(($L$6-F5)&lt;=0,F5=0),0,($L$6-F5)))</f>
        <v>0</v>
      </c>
      <c r="I5" s="9">
        <f t="shared" si="1"/>
        <v>0.53125</v>
      </c>
      <c r="J5" s="26">
        <f t="shared" ref="J5:J13" si="4">IF(WEEKDAY(A5)=1,F5,0)</f>
        <v>0</v>
      </c>
      <c r="L5" s="5" t="s">
        <v>7</v>
      </c>
      <c r="M5" s="5" t="s">
        <v>12</v>
      </c>
      <c r="N5" s="5" t="s">
        <v>9</v>
      </c>
      <c r="O5" s="5" t="s">
        <v>10</v>
      </c>
      <c r="P5" s="5" t="s">
        <v>15</v>
      </c>
    </row>
    <row r="6" spans="1:16" s="10" customFormat="1" ht="18" customHeight="1" x14ac:dyDescent="0.25">
      <c r="A6" s="25">
        <v>42372</v>
      </c>
      <c r="B6" s="23">
        <v>0.33333333333333331</v>
      </c>
      <c r="C6" s="23">
        <v>0.51041666666666663</v>
      </c>
      <c r="D6" s="23">
        <v>0.5625</v>
      </c>
      <c r="E6" s="23">
        <v>0.56597222222222221</v>
      </c>
      <c r="F6" s="8">
        <f t="shared" si="2"/>
        <v>0.18055555555555552</v>
      </c>
      <c r="G6" s="8">
        <f t="shared" si="0"/>
        <v>0</v>
      </c>
      <c r="H6" s="8">
        <f t="shared" si="3"/>
        <v>0</v>
      </c>
      <c r="I6" s="9">
        <f t="shared" si="1"/>
        <v>0</v>
      </c>
      <c r="J6" s="26">
        <f t="shared" si="4"/>
        <v>0.18055555555555552</v>
      </c>
      <c r="L6" s="24">
        <v>0.3666666666666667</v>
      </c>
      <c r="M6" s="12">
        <v>0.65</v>
      </c>
      <c r="N6" s="12">
        <v>0.65</v>
      </c>
      <c r="O6" s="12">
        <v>1</v>
      </c>
      <c r="P6" s="13">
        <v>20</v>
      </c>
    </row>
    <row r="7" spans="1:16" s="10" customFormat="1" ht="18" customHeight="1" x14ac:dyDescent="0.25">
      <c r="A7" s="25">
        <v>42373</v>
      </c>
      <c r="B7" s="23">
        <v>0.33333333333333331</v>
      </c>
      <c r="C7" s="23">
        <v>0.51041666666666663</v>
      </c>
      <c r="D7" s="23">
        <v>0.5625</v>
      </c>
      <c r="E7" s="23">
        <v>0.56597222222222221</v>
      </c>
      <c r="F7" s="8">
        <f t="shared" si="2"/>
        <v>0.18055555555555552</v>
      </c>
      <c r="G7" s="8">
        <f t="shared" si="0"/>
        <v>0</v>
      </c>
      <c r="H7" s="8">
        <f t="shared" si="3"/>
        <v>0.18611111111111117</v>
      </c>
      <c r="I7" s="9">
        <f t="shared" si="1"/>
        <v>0</v>
      </c>
      <c r="J7" s="26">
        <f t="shared" si="4"/>
        <v>0</v>
      </c>
    </row>
    <row r="8" spans="1:16" s="10" customFormat="1" ht="18" customHeight="1" x14ac:dyDescent="0.25">
      <c r="A8" s="25">
        <v>42374</v>
      </c>
      <c r="B8" s="23">
        <v>0.33333333333333331</v>
      </c>
      <c r="C8" s="23">
        <v>0.51041666666666663</v>
      </c>
      <c r="D8" s="23">
        <v>0.5625</v>
      </c>
      <c r="E8" s="23">
        <v>0.56597222222222221</v>
      </c>
      <c r="F8" s="8">
        <f t="shared" si="2"/>
        <v>0.18055555555555552</v>
      </c>
      <c r="G8" s="8">
        <f t="shared" si="0"/>
        <v>0</v>
      </c>
      <c r="H8" s="8">
        <f t="shared" si="3"/>
        <v>0.18611111111111117</v>
      </c>
      <c r="I8" s="9">
        <f t="shared" si="1"/>
        <v>0</v>
      </c>
      <c r="J8" s="26">
        <f t="shared" si="4"/>
        <v>0</v>
      </c>
    </row>
    <row r="9" spans="1:16" s="10" customFormat="1" ht="18" customHeight="1" x14ac:dyDescent="0.25">
      <c r="A9" s="25">
        <v>42375</v>
      </c>
      <c r="B9" s="23">
        <v>0.33333333333333331</v>
      </c>
      <c r="C9" s="23">
        <v>0.54166666666666663</v>
      </c>
      <c r="D9" s="23"/>
      <c r="E9" s="23"/>
      <c r="F9" s="8">
        <f t="shared" si="2"/>
        <v>0.20833333333333331</v>
      </c>
      <c r="G9" s="8">
        <f t="shared" si="0"/>
        <v>0</v>
      </c>
      <c r="H9" s="8">
        <f t="shared" si="3"/>
        <v>0.15833333333333338</v>
      </c>
      <c r="I9" s="9">
        <f t="shared" si="1"/>
        <v>0</v>
      </c>
      <c r="J9" s="26">
        <f t="shared" si="4"/>
        <v>0</v>
      </c>
      <c r="L9" s="14" t="s">
        <v>6</v>
      </c>
      <c r="M9" s="32">
        <f>SUM(G4:G34)</f>
        <v>0.45624999999999982</v>
      </c>
      <c r="N9" s="17"/>
      <c r="O9" s="17"/>
    </row>
    <row r="10" spans="1:16" s="10" customFormat="1" ht="18" customHeight="1" x14ac:dyDescent="0.25">
      <c r="A10" s="25">
        <v>42376</v>
      </c>
      <c r="B10" s="23">
        <v>0.33333333333333331</v>
      </c>
      <c r="C10" s="23">
        <v>0.51041666666666663</v>
      </c>
      <c r="D10" s="23">
        <v>0.5625</v>
      </c>
      <c r="E10" s="23">
        <v>0.75208333333333333</v>
      </c>
      <c r="F10" s="8">
        <f t="shared" si="2"/>
        <v>0.36666666666666664</v>
      </c>
      <c r="G10" s="8">
        <f t="shared" si="0"/>
        <v>0</v>
      </c>
      <c r="H10" s="8">
        <f t="shared" si="3"/>
        <v>5.5511151231257827E-17</v>
      </c>
      <c r="I10" s="9">
        <f t="shared" si="1"/>
        <v>0</v>
      </c>
      <c r="J10" s="26">
        <f t="shared" si="4"/>
        <v>0</v>
      </c>
      <c r="L10" s="15" t="s">
        <v>8</v>
      </c>
      <c r="M10" s="33">
        <f>SUM(H4:H34)</f>
        <v>0.57222222222222241</v>
      </c>
    </row>
    <row r="11" spans="1:16" s="10" customFormat="1" ht="18" customHeight="1" x14ac:dyDescent="0.25">
      <c r="A11" s="25">
        <v>42377</v>
      </c>
      <c r="B11" s="23">
        <v>0.33333333333333331</v>
      </c>
      <c r="C11" s="23">
        <v>0.51041666666666663</v>
      </c>
      <c r="D11" s="23">
        <v>0.5625</v>
      </c>
      <c r="E11" s="23">
        <v>0.7104166666666667</v>
      </c>
      <c r="F11" s="8">
        <f t="shared" si="2"/>
        <v>0.32500000000000001</v>
      </c>
      <c r="G11" s="8">
        <f t="shared" si="0"/>
        <v>0</v>
      </c>
      <c r="H11" s="8">
        <f t="shared" si="3"/>
        <v>4.1666666666666685E-2</v>
      </c>
      <c r="I11" s="9">
        <f t="shared" si="1"/>
        <v>0</v>
      </c>
      <c r="J11" s="26">
        <f t="shared" si="4"/>
        <v>0</v>
      </c>
      <c r="L11" s="15" t="s">
        <v>11</v>
      </c>
      <c r="M11" s="16" t="str">
        <f>IF(M9-M10&lt;0,"-"&amp;TEXT(M10-M9,"HH:MM:SS"),M9-M10)</f>
        <v>-02:47:00</v>
      </c>
    </row>
    <row r="12" spans="1:16" s="10" customFormat="1" ht="18" customHeight="1" x14ac:dyDescent="0.25">
      <c r="A12" s="25">
        <v>42378</v>
      </c>
      <c r="B12" s="23">
        <v>0.33333333333333331</v>
      </c>
      <c r="C12" s="23">
        <v>0.51041666666666663</v>
      </c>
      <c r="D12" s="23">
        <v>0.5625</v>
      </c>
      <c r="E12" s="23">
        <v>0.75208333333333333</v>
      </c>
      <c r="F12" s="8">
        <f t="shared" si="2"/>
        <v>0.36666666666666664</v>
      </c>
      <c r="G12" s="8">
        <f t="shared" si="0"/>
        <v>0</v>
      </c>
      <c r="H12" s="8">
        <f t="shared" si="3"/>
        <v>0</v>
      </c>
      <c r="I12" s="9">
        <f t="shared" si="1"/>
        <v>0.36666666666666664</v>
      </c>
      <c r="J12" s="26">
        <f t="shared" si="4"/>
        <v>0</v>
      </c>
      <c r="L12" s="15" t="s">
        <v>9</v>
      </c>
      <c r="M12" s="18">
        <f>SUM(I5:I35)</f>
        <v>1.9979166666666668</v>
      </c>
    </row>
    <row r="13" spans="1:16" s="10" customFormat="1" ht="18" customHeight="1" x14ac:dyDescent="0.25">
      <c r="A13" s="25">
        <v>42379</v>
      </c>
      <c r="B13" s="23">
        <v>0.33333333333333331</v>
      </c>
      <c r="C13" s="23">
        <v>0.51041666666666663</v>
      </c>
      <c r="D13" s="23">
        <v>0.5625</v>
      </c>
      <c r="E13" s="23">
        <v>0.75208333333333333</v>
      </c>
      <c r="F13" s="8">
        <f t="shared" si="2"/>
        <v>0.36666666666666664</v>
      </c>
      <c r="G13" s="8">
        <f t="shared" si="0"/>
        <v>0</v>
      </c>
      <c r="H13" s="8">
        <f t="shared" si="3"/>
        <v>0</v>
      </c>
      <c r="I13" s="9">
        <f t="shared" ref="I13" si="5">IF(WEEKDAY(A13)=7,F13,0)</f>
        <v>0</v>
      </c>
      <c r="J13" s="26">
        <f t="shared" si="4"/>
        <v>0.36666666666666664</v>
      </c>
      <c r="L13" s="15" t="s">
        <v>10</v>
      </c>
      <c r="M13" s="18">
        <f>SUM(J5:J35)</f>
        <v>1.6472222222222221</v>
      </c>
    </row>
    <row r="14" spans="1:16" s="10" customFormat="1" ht="18" customHeight="1" x14ac:dyDescent="0.25">
      <c r="A14" s="25">
        <v>42380</v>
      </c>
      <c r="B14" s="23">
        <v>0.33333333333333331</v>
      </c>
      <c r="C14" s="23">
        <v>0.51041666666666663</v>
      </c>
      <c r="D14" s="23">
        <v>0.5625</v>
      </c>
      <c r="E14" s="23">
        <v>0.75208333333333333</v>
      </c>
      <c r="F14" s="8">
        <f t="shared" si="2"/>
        <v>0.36666666666666664</v>
      </c>
      <c r="G14" s="8">
        <f t="shared" si="0"/>
        <v>0</v>
      </c>
      <c r="H14" s="8">
        <f t="shared" si="3"/>
        <v>5.5511151231257827E-17</v>
      </c>
      <c r="I14" s="9">
        <f t="shared" ref="I14:I19" si="6">IF(WEEKDAY(A14)=7,F14,0)</f>
        <v>0</v>
      </c>
      <c r="J14" s="26">
        <f t="shared" ref="J14:J19" si="7">IF(WEEKDAY(A14)=1,F14,0)</f>
        <v>0</v>
      </c>
    </row>
    <row r="15" spans="1:16" s="10" customFormat="1" ht="18" customHeight="1" x14ac:dyDescent="0.25">
      <c r="A15" s="25">
        <v>42381</v>
      </c>
      <c r="B15" s="23">
        <v>0.33333333333333331</v>
      </c>
      <c r="C15" s="23">
        <v>0.51041666666666663</v>
      </c>
      <c r="D15" s="23">
        <v>0.5625</v>
      </c>
      <c r="E15" s="23">
        <v>0.75208333333333333</v>
      </c>
      <c r="F15" s="8">
        <f t="shared" si="2"/>
        <v>0.36666666666666664</v>
      </c>
      <c r="G15" s="8">
        <f t="shared" si="0"/>
        <v>0</v>
      </c>
      <c r="H15" s="8">
        <f t="shared" si="3"/>
        <v>5.5511151231257827E-17</v>
      </c>
      <c r="I15" s="9">
        <f t="shared" si="6"/>
        <v>0</v>
      </c>
      <c r="J15" s="26">
        <f t="shared" si="7"/>
        <v>0</v>
      </c>
      <c r="L15" s="19" t="s">
        <v>13</v>
      </c>
      <c r="M15" s="19" t="s">
        <v>14</v>
      </c>
    </row>
    <row r="16" spans="1:16" s="10" customFormat="1" ht="18" customHeight="1" x14ac:dyDescent="0.25">
      <c r="A16" s="25">
        <v>42382</v>
      </c>
      <c r="B16" s="23">
        <v>0.33333333333333331</v>
      </c>
      <c r="C16" s="23">
        <v>0.51041666666666663</v>
      </c>
      <c r="D16" s="23">
        <v>0.5625</v>
      </c>
      <c r="E16" s="23">
        <v>0.75208333333333333</v>
      </c>
      <c r="F16" s="8">
        <f t="shared" si="2"/>
        <v>0.36666666666666664</v>
      </c>
      <c r="G16" s="8">
        <f t="shared" si="0"/>
        <v>0</v>
      </c>
      <c r="H16" s="8">
        <f t="shared" si="3"/>
        <v>5.5511151231257827E-17</v>
      </c>
      <c r="I16" s="9">
        <f t="shared" si="6"/>
        <v>0</v>
      </c>
      <c r="J16" s="26">
        <f t="shared" si="7"/>
        <v>0</v>
      </c>
      <c r="L16" s="20" t="str">
        <f>IF(ISNUMBER(M11),M11*(1+M6),"-"&amp;TEXT((M10-M9)*(1+M6),"HH:MM:SS"))</f>
        <v>-04:35:33</v>
      </c>
      <c r="M16" s="21">
        <f>IF(ISNUMBER(L16),L16*$P$6*24,-RIGHT(L16,LEN(L16)-1)*$P$6*24)</f>
        <v>-91.850000000000009</v>
      </c>
    </row>
    <row r="17" spans="1:13" s="10" customFormat="1" ht="18" customHeight="1" x14ac:dyDescent="0.25">
      <c r="A17" s="25">
        <v>42383</v>
      </c>
      <c r="B17" s="23">
        <v>0.33333333333333331</v>
      </c>
      <c r="C17" s="23">
        <v>0.51041666666666663</v>
      </c>
      <c r="D17" s="23">
        <v>0.5625</v>
      </c>
      <c r="E17" s="23">
        <v>0.75208333333333333</v>
      </c>
      <c r="F17" s="8">
        <f t="shared" si="2"/>
        <v>0.36666666666666664</v>
      </c>
      <c r="G17" s="8">
        <f t="shared" si="0"/>
        <v>0</v>
      </c>
      <c r="H17" s="8">
        <f t="shared" si="3"/>
        <v>5.5511151231257827E-17</v>
      </c>
      <c r="I17" s="9">
        <f t="shared" si="6"/>
        <v>0</v>
      </c>
      <c r="J17" s="26">
        <f t="shared" si="7"/>
        <v>0</v>
      </c>
      <c r="L17" s="22">
        <f>M12*(1+N6)</f>
        <v>3.2965624999999998</v>
      </c>
      <c r="M17" s="21">
        <f t="shared" ref="M17:M18" si="8">L17*$P$6*24</f>
        <v>1582.35</v>
      </c>
    </row>
    <row r="18" spans="1:13" s="10" customFormat="1" ht="18" customHeight="1" x14ac:dyDescent="0.25">
      <c r="A18" s="25">
        <v>42384</v>
      </c>
      <c r="B18" s="23">
        <v>0.33333333333333331</v>
      </c>
      <c r="C18" s="23">
        <v>0.51041666666666663</v>
      </c>
      <c r="D18" s="23">
        <v>0.5625</v>
      </c>
      <c r="E18" s="23">
        <v>0.75208333333333333</v>
      </c>
      <c r="F18" s="8">
        <f t="shared" si="2"/>
        <v>0.36666666666666664</v>
      </c>
      <c r="G18" s="8">
        <f t="shared" si="0"/>
        <v>0</v>
      </c>
      <c r="H18" s="8">
        <f t="shared" si="3"/>
        <v>5.5511151231257827E-17</v>
      </c>
      <c r="I18" s="9">
        <f t="shared" si="6"/>
        <v>0</v>
      </c>
      <c r="J18" s="26">
        <f t="shared" si="7"/>
        <v>0</v>
      </c>
      <c r="L18" s="22">
        <f>M13*(1+O6)</f>
        <v>3.2944444444444443</v>
      </c>
      <c r="M18" s="21">
        <f t="shared" si="8"/>
        <v>1581.3333333333333</v>
      </c>
    </row>
    <row r="19" spans="1:13" s="10" customFormat="1" ht="18" customHeight="1" x14ac:dyDescent="0.25">
      <c r="A19" s="25">
        <v>42385</v>
      </c>
      <c r="B19" s="23">
        <v>0.33333333333333331</v>
      </c>
      <c r="C19" s="23">
        <v>0.51041666666666663</v>
      </c>
      <c r="D19" s="23">
        <v>0.5625</v>
      </c>
      <c r="E19" s="23">
        <v>0.75208333333333333</v>
      </c>
      <c r="F19" s="8">
        <f t="shared" si="2"/>
        <v>0.36666666666666664</v>
      </c>
      <c r="G19" s="8">
        <f t="shared" si="0"/>
        <v>0</v>
      </c>
      <c r="H19" s="8">
        <f t="shared" si="3"/>
        <v>0</v>
      </c>
      <c r="I19" s="9">
        <f t="shared" si="6"/>
        <v>0.36666666666666664</v>
      </c>
      <c r="J19" s="26">
        <f t="shared" si="7"/>
        <v>0</v>
      </c>
    </row>
    <row r="20" spans="1:13" s="10" customFormat="1" ht="18" customHeight="1" x14ac:dyDescent="0.25">
      <c r="A20" s="25">
        <v>42386</v>
      </c>
      <c r="B20" s="23">
        <v>0.33333333333333331</v>
      </c>
      <c r="C20" s="23">
        <v>0.51041666666666663</v>
      </c>
      <c r="D20" s="23">
        <v>0.5625</v>
      </c>
      <c r="E20" s="23">
        <v>0.75208333333333333</v>
      </c>
      <c r="F20" s="8">
        <f t="shared" si="2"/>
        <v>0.36666666666666664</v>
      </c>
      <c r="G20" s="8">
        <f t="shared" si="0"/>
        <v>0</v>
      </c>
      <c r="H20" s="8">
        <f t="shared" si="3"/>
        <v>0</v>
      </c>
      <c r="I20" s="9">
        <f t="shared" ref="I20:I28" si="9">IF(WEEKDAY(A20)=7,F20,0)</f>
        <v>0</v>
      </c>
      <c r="J20" s="26">
        <f t="shared" ref="J20:J28" si="10">IF(WEEKDAY(A20)=1,F20,0)</f>
        <v>0.36666666666666664</v>
      </c>
    </row>
    <row r="21" spans="1:13" s="10" customFormat="1" ht="18" customHeight="1" x14ac:dyDescent="0.25">
      <c r="A21" s="25">
        <v>42387</v>
      </c>
      <c r="B21" s="23">
        <v>0.33333333333333331</v>
      </c>
      <c r="C21" s="23">
        <v>0.51041666666666663</v>
      </c>
      <c r="D21" s="23">
        <v>0.5625</v>
      </c>
      <c r="E21" s="23">
        <v>0.75208333333333333</v>
      </c>
      <c r="F21" s="8">
        <f t="shared" si="2"/>
        <v>0.36666666666666664</v>
      </c>
      <c r="G21" s="8">
        <f t="shared" si="0"/>
        <v>0</v>
      </c>
      <c r="H21" s="8">
        <f t="shared" si="3"/>
        <v>5.5511151231257827E-17</v>
      </c>
      <c r="I21" s="9">
        <f t="shared" si="9"/>
        <v>0</v>
      </c>
      <c r="J21" s="26">
        <f t="shared" si="10"/>
        <v>0</v>
      </c>
    </row>
    <row r="22" spans="1:13" s="10" customFormat="1" ht="18" customHeight="1" x14ac:dyDescent="0.25">
      <c r="A22" s="25">
        <v>42388</v>
      </c>
      <c r="B22" s="23">
        <v>0.33333333333333331</v>
      </c>
      <c r="C22" s="23">
        <v>0.51041666666666663</v>
      </c>
      <c r="D22" s="23">
        <v>0.5625</v>
      </c>
      <c r="E22" s="23">
        <v>0.75208333333333333</v>
      </c>
      <c r="F22" s="8">
        <f t="shared" si="2"/>
        <v>0.36666666666666664</v>
      </c>
      <c r="G22" s="8">
        <f t="shared" si="0"/>
        <v>0</v>
      </c>
      <c r="H22" s="8">
        <f t="shared" si="3"/>
        <v>5.5511151231257827E-17</v>
      </c>
      <c r="I22" s="9">
        <f t="shared" si="9"/>
        <v>0</v>
      </c>
      <c r="J22" s="26">
        <f t="shared" si="10"/>
        <v>0</v>
      </c>
    </row>
    <row r="23" spans="1:13" s="10" customFormat="1" ht="18" customHeight="1" x14ac:dyDescent="0.25">
      <c r="A23" s="25">
        <v>42389</v>
      </c>
      <c r="B23" s="23">
        <v>0.33333333333333331</v>
      </c>
      <c r="C23" s="23">
        <v>0.51041666666666663</v>
      </c>
      <c r="D23" s="23">
        <v>0.5625</v>
      </c>
      <c r="E23" s="23">
        <v>0.75208333333333333</v>
      </c>
      <c r="F23" s="8">
        <f t="shared" si="2"/>
        <v>0.36666666666666664</v>
      </c>
      <c r="G23" s="8">
        <f t="shared" si="0"/>
        <v>0</v>
      </c>
      <c r="H23" s="8">
        <f t="shared" si="3"/>
        <v>5.5511151231257827E-17</v>
      </c>
      <c r="I23" s="9">
        <f t="shared" si="9"/>
        <v>0</v>
      </c>
      <c r="J23" s="26">
        <f t="shared" si="10"/>
        <v>0</v>
      </c>
    </row>
    <row r="24" spans="1:13" s="10" customFormat="1" ht="18" customHeight="1" x14ac:dyDescent="0.25">
      <c r="A24" s="25">
        <v>42390</v>
      </c>
      <c r="B24" s="23">
        <v>0.33333333333333331</v>
      </c>
      <c r="C24" s="23">
        <v>0.51041666666666663</v>
      </c>
      <c r="D24" s="23">
        <v>0.5625</v>
      </c>
      <c r="E24" s="23">
        <v>0.75208333333333333</v>
      </c>
      <c r="F24" s="8">
        <f t="shared" si="2"/>
        <v>0.36666666666666664</v>
      </c>
      <c r="G24" s="8">
        <f t="shared" si="0"/>
        <v>0</v>
      </c>
      <c r="H24" s="8">
        <f t="shared" si="3"/>
        <v>5.5511151231257827E-17</v>
      </c>
      <c r="I24" s="9">
        <f t="shared" si="9"/>
        <v>0</v>
      </c>
      <c r="J24" s="26">
        <f t="shared" si="10"/>
        <v>0</v>
      </c>
    </row>
    <row r="25" spans="1:13" s="10" customFormat="1" ht="18" customHeight="1" x14ac:dyDescent="0.25">
      <c r="A25" s="25">
        <v>42391</v>
      </c>
      <c r="B25" s="23">
        <v>0.33333333333333331</v>
      </c>
      <c r="C25" s="23">
        <v>0.51041666666666663</v>
      </c>
      <c r="D25" s="23">
        <v>0.5625</v>
      </c>
      <c r="E25" s="23">
        <v>0.75208333333333333</v>
      </c>
      <c r="F25" s="8">
        <f t="shared" si="2"/>
        <v>0.36666666666666664</v>
      </c>
      <c r="G25" s="8">
        <f t="shared" si="0"/>
        <v>0</v>
      </c>
      <c r="H25" s="8">
        <f t="shared" si="3"/>
        <v>5.5511151231257827E-17</v>
      </c>
      <c r="I25" s="9">
        <f t="shared" si="9"/>
        <v>0</v>
      </c>
      <c r="J25" s="26">
        <f t="shared" si="10"/>
        <v>0</v>
      </c>
    </row>
    <row r="26" spans="1:13" s="10" customFormat="1" ht="18" customHeight="1" x14ac:dyDescent="0.25">
      <c r="A26" s="25">
        <v>42392</v>
      </c>
      <c r="B26" s="23">
        <v>0.33333333333333331</v>
      </c>
      <c r="C26" s="23">
        <v>0.51041666666666663</v>
      </c>
      <c r="D26" s="23">
        <v>0.5625</v>
      </c>
      <c r="E26" s="23">
        <v>0.75208333333333333</v>
      </c>
      <c r="F26" s="8">
        <f t="shared" si="2"/>
        <v>0.36666666666666664</v>
      </c>
      <c r="G26" s="8">
        <f t="shared" si="0"/>
        <v>0</v>
      </c>
      <c r="H26" s="8">
        <f t="shared" si="3"/>
        <v>0</v>
      </c>
      <c r="I26" s="9">
        <f t="shared" si="9"/>
        <v>0.36666666666666664</v>
      </c>
      <c r="J26" s="26">
        <f t="shared" si="10"/>
        <v>0</v>
      </c>
    </row>
    <row r="27" spans="1:13" s="10" customFormat="1" ht="18" customHeight="1" x14ac:dyDescent="0.25">
      <c r="A27" s="25">
        <v>42393</v>
      </c>
      <c r="B27" s="23">
        <v>0.33333333333333331</v>
      </c>
      <c r="C27" s="23">
        <v>0.51041666666666663</v>
      </c>
      <c r="D27" s="23">
        <v>0.5625</v>
      </c>
      <c r="E27" s="23">
        <v>0.75208333333333333</v>
      </c>
      <c r="F27" s="8">
        <f t="shared" si="2"/>
        <v>0.36666666666666664</v>
      </c>
      <c r="G27" s="8">
        <f t="shared" si="0"/>
        <v>0</v>
      </c>
      <c r="H27" s="8">
        <f t="shared" si="3"/>
        <v>0</v>
      </c>
      <c r="I27" s="9">
        <f t="shared" si="9"/>
        <v>0</v>
      </c>
      <c r="J27" s="26">
        <f t="shared" si="10"/>
        <v>0.36666666666666664</v>
      </c>
    </row>
    <row r="28" spans="1:13" s="10" customFormat="1" ht="18" customHeight="1" x14ac:dyDescent="0.25">
      <c r="A28" s="25">
        <v>42394</v>
      </c>
      <c r="B28" s="23">
        <v>0.33333333333333331</v>
      </c>
      <c r="C28" s="23">
        <v>0.51041666666666663</v>
      </c>
      <c r="D28" s="23">
        <v>0.5625</v>
      </c>
      <c r="E28" s="23">
        <v>0.75208333333333333</v>
      </c>
      <c r="F28" s="8">
        <f t="shared" si="2"/>
        <v>0.36666666666666664</v>
      </c>
      <c r="G28" s="8">
        <f t="shared" si="0"/>
        <v>0</v>
      </c>
      <c r="H28" s="8">
        <f t="shared" si="3"/>
        <v>5.5511151231257827E-17</v>
      </c>
      <c r="I28" s="9">
        <f t="shared" si="9"/>
        <v>0</v>
      </c>
      <c r="J28" s="26">
        <f t="shared" si="10"/>
        <v>0</v>
      </c>
    </row>
    <row r="29" spans="1:13" s="10" customFormat="1" ht="18" customHeight="1" x14ac:dyDescent="0.25">
      <c r="A29" s="25">
        <v>42395</v>
      </c>
      <c r="B29" s="23">
        <v>0.33333333333333331</v>
      </c>
      <c r="C29" s="23">
        <v>0.51041666666666663</v>
      </c>
      <c r="D29" s="23">
        <v>0.5625</v>
      </c>
      <c r="E29" s="23">
        <v>0.75208333333333333</v>
      </c>
      <c r="F29" s="8">
        <f t="shared" si="2"/>
        <v>0.36666666666666664</v>
      </c>
      <c r="G29" s="8">
        <f t="shared" si="0"/>
        <v>0</v>
      </c>
      <c r="H29" s="8">
        <f t="shared" si="3"/>
        <v>5.5511151231257827E-17</v>
      </c>
      <c r="I29" s="9">
        <f t="shared" ref="I29:I33" si="11">IF(WEEKDAY(A29)=7,F29,0)</f>
        <v>0</v>
      </c>
      <c r="J29" s="26">
        <f t="shared" ref="J29:J33" si="12">IF(WEEKDAY(A29)=1,F29,0)</f>
        <v>0</v>
      </c>
    </row>
    <row r="30" spans="1:13" s="10" customFormat="1" ht="18" customHeight="1" x14ac:dyDescent="0.25">
      <c r="A30" s="25">
        <v>42396</v>
      </c>
      <c r="B30" s="23">
        <v>0.33333333333333331</v>
      </c>
      <c r="C30" s="23">
        <v>0.51041666666666663</v>
      </c>
      <c r="D30" s="23">
        <v>0.5625</v>
      </c>
      <c r="E30" s="23">
        <v>0.75208333333333333</v>
      </c>
      <c r="F30" s="8">
        <f t="shared" si="2"/>
        <v>0.36666666666666664</v>
      </c>
      <c r="G30" s="8">
        <f t="shared" si="0"/>
        <v>0</v>
      </c>
      <c r="H30" s="8">
        <f t="shared" si="3"/>
        <v>5.5511151231257827E-17</v>
      </c>
      <c r="I30" s="9">
        <f t="shared" si="11"/>
        <v>0</v>
      </c>
      <c r="J30" s="26">
        <f t="shared" si="12"/>
        <v>0</v>
      </c>
    </row>
    <row r="31" spans="1:13" s="10" customFormat="1" ht="18" customHeight="1" x14ac:dyDescent="0.25">
      <c r="A31" s="25">
        <v>42397</v>
      </c>
      <c r="B31" s="23">
        <v>0.33333333333333331</v>
      </c>
      <c r="C31" s="23">
        <v>0.51041666666666663</v>
      </c>
      <c r="D31" s="23">
        <v>0.5625</v>
      </c>
      <c r="E31" s="23">
        <v>0.75208333333333333</v>
      </c>
      <c r="F31" s="8">
        <f t="shared" si="2"/>
        <v>0.36666666666666664</v>
      </c>
      <c r="G31" s="8">
        <f t="shared" si="0"/>
        <v>0</v>
      </c>
      <c r="H31" s="8">
        <f t="shared" si="3"/>
        <v>5.5511151231257827E-17</v>
      </c>
      <c r="I31" s="9">
        <f t="shared" si="11"/>
        <v>0</v>
      </c>
      <c r="J31" s="26">
        <f t="shared" si="12"/>
        <v>0</v>
      </c>
    </row>
    <row r="32" spans="1:13" s="10" customFormat="1" ht="18" customHeight="1" x14ac:dyDescent="0.25">
      <c r="A32" s="25">
        <v>42398</v>
      </c>
      <c r="B32" s="23">
        <v>0.33333333333333331</v>
      </c>
      <c r="C32" s="23">
        <v>0.51041666666666663</v>
      </c>
      <c r="D32" s="23">
        <v>0.5625</v>
      </c>
      <c r="E32" s="23">
        <v>0.75208333333333333</v>
      </c>
      <c r="F32" s="8">
        <f t="shared" si="2"/>
        <v>0.36666666666666664</v>
      </c>
      <c r="G32" s="8">
        <f t="shared" si="0"/>
        <v>0</v>
      </c>
      <c r="H32" s="8">
        <f t="shared" si="3"/>
        <v>5.5511151231257827E-17</v>
      </c>
      <c r="I32" s="9">
        <f t="shared" si="11"/>
        <v>0</v>
      </c>
      <c r="J32" s="26">
        <f t="shared" si="12"/>
        <v>0</v>
      </c>
    </row>
    <row r="33" spans="1:10" s="10" customFormat="1" ht="18" customHeight="1" x14ac:dyDescent="0.25">
      <c r="A33" s="27">
        <v>42399</v>
      </c>
      <c r="B33" s="28">
        <v>0.33333333333333331</v>
      </c>
      <c r="C33" s="28">
        <v>0.51041666666666663</v>
      </c>
      <c r="D33" s="28">
        <v>0.5625</v>
      </c>
      <c r="E33" s="28">
        <v>0.75208333333333333</v>
      </c>
      <c r="F33" s="29">
        <f t="shared" si="2"/>
        <v>0.36666666666666664</v>
      </c>
      <c r="G33" s="29">
        <f t="shared" si="0"/>
        <v>0</v>
      </c>
      <c r="H33" s="29">
        <f t="shared" si="3"/>
        <v>0</v>
      </c>
      <c r="I33" s="30">
        <f t="shared" si="11"/>
        <v>0.36666666666666664</v>
      </c>
      <c r="J33" s="31">
        <f t="shared" si="12"/>
        <v>0</v>
      </c>
    </row>
    <row r="34" spans="1:10" x14ac:dyDescent="0.3">
      <c r="A34" s="27">
        <v>42400</v>
      </c>
      <c r="B34" s="28">
        <v>0.33333333333333331</v>
      </c>
      <c r="C34" s="28">
        <v>0.51041666666666663</v>
      </c>
      <c r="D34" s="28">
        <v>0.5625</v>
      </c>
      <c r="E34" s="28">
        <v>0.75208333333333333</v>
      </c>
      <c r="F34" s="8">
        <f>(C34-B34)+IF(E34&lt;D34,((1+E34)-D34),E34-D34)</f>
        <v>0.36666666666666664</v>
      </c>
      <c r="G34" s="8">
        <f>IF(AND(WEEKDAY(A34)&gt;1,WEEKDAY(A34)&lt;7),IF((F34-$L$6)&lt;0,0,(F34-$L$6)),0)</f>
        <v>0</v>
      </c>
      <c r="H34" s="8">
        <f>IF(OR(WEEKDAY(A34)=1,WEEKDAY(A34)=7),0,IF(OR(($L$6-F34)&lt;=0,F34=0),0,($L$6-F34)))</f>
        <v>0</v>
      </c>
      <c r="I34" s="9">
        <f>IF(WEEKDAY(A34)=7,F34,0)</f>
        <v>0</v>
      </c>
      <c r="J34" s="26">
        <f>IF(WEEKDAY(A34)=1,F34,0)</f>
        <v>0.36666666666666664</v>
      </c>
    </row>
    <row r="41" spans="1:10" x14ac:dyDescent="0.3">
      <c r="H41" s="4"/>
      <c r="I41" s="3"/>
    </row>
    <row r="42" spans="1:10" x14ac:dyDescent="0.3">
      <c r="H42" s="4"/>
    </row>
    <row r="48" spans="1:10" s="6" customFormat="1" ht="30" customHeight="1" x14ac:dyDescent="0.3"/>
  </sheetData>
  <sheetProtection sheet="1" selectLockedCells="1"/>
  <mergeCells count="1">
    <mergeCell ref="A1:XFD1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9"/>
  <sheetViews>
    <sheetView showGridLines="0" workbookViewId="0">
      <pane ySplit="1" topLeftCell="A38" activePane="bottomLeft" state="frozen"/>
      <selection pane="bottomLeft" activeCell="A49" sqref="A49"/>
    </sheetView>
  </sheetViews>
  <sheetFormatPr defaultRowHeight="14.4" x14ac:dyDescent="0.3"/>
  <sheetData>
    <row r="1" spans="1:1" s="40" customFormat="1" ht="52.5" customHeight="1" thickBot="1" x14ac:dyDescent="0.35">
      <c r="A1" s="40" t="s">
        <v>16</v>
      </c>
    </row>
    <row r="2" spans="1:1" ht="15" thickTop="1" x14ac:dyDescent="0.3"/>
    <row r="59" s="6" customFormat="1" ht="30" customHeight="1" x14ac:dyDescent="0.3"/>
  </sheetData>
  <sheetProtection sheet="1" objects="1" scenarios="1"/>
  <mergeCells count="1">
    <mergeCell ref="A1:XFD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89BB-4C54-4C9A-80F0-8145ECCCD27E}">
  <dimension ref="B2:J19"/>
  <sheetViews>
    <sheetView showGridLines="0" workbookViewId="0">
      <selection activeCell="L12" sqref="L12"/>
    </sheetView>
  </sheetViews>
  <sheetFormatPr defaultRowHeight="15.6" x14ac:dyDescent="0.3"/>
  <cols>
    <col min="1" max="5" width="8.88671875" style="37"/>
    <col min="6" max="6" width="15.5546875" style="37" customWidth="1"/>
    <col min="7" max="7" width="12.33203125" style="37" customWidth="1"/>
    <col min="8" max="8" width="8.88671875" style="37"/>
    <col min="9" max="9" width="28.21875" style="37" customWidth="1"/>
    <col min="10" max="10" width="11.44140625" style="37" customWidth="1"/>
    <col min="11" max="16384" width="8.88671875" style="37"/>
  </cols>
  <sheetData>
    <row r="2" spans="2:10" x14ac:dyDescent="0.3">
      <c r="B2" s="41"/>
      <c r="C2" s="41"/>
      <c r="D2" s="41"/>
      <c r="E2" s="41"/>
      <c r="F2" s="41"/>
    </row>
    <row r="4" spans="2:10" ht="61.8" customHeight="1" x14ac:dyDescent="0.3">
      <c r="I4" s="42" t="s">
        <v>32</v>
      </c>
    </row>
    <row r="7" spans="2:10" x14ac:dyDescent="0.3">
      <c r="B7" s="38" t="s">
        <v>17</v>
      </c>
      <c r="G7" s="39"/>
      <c r="J7" s="39" t="s">
        <v>18</v>
      </c>
    </row>
    <row r="9" spans="2:10" ht="17.399999999999999" x14ac:dyDescent="0.35">
      <c r="B9" s="38" t="s">
        <v>19</v>
      </c>
      <c r="H9" s="43" t="s">
        <v>20</v>
      </c>
    </row>
    <row r="11" spans="2:10" x14ac:dyDescent="0.3">
      <c r="B11" s="38" t="s">
        <v>21</v>
      </c>
      <c r="E11" s="39" t="s">
        <v>22</v>
      </c>
      <c r="F11" s="39"/>
      <c r="G11" s="39"/>
    </row>
    <row r="13" spans="2:10" x14ac:dyDescent="0.3">
      <c r="B13" s="38" t="s">
        <v>23</v>
      </c>
      <c r="G13" s="39" t="s">
        <v>24</v>
      </c>
    </row>
    <row r="15" spans="2:10" x14ac:dyDescent="0.3">
      <c r="B15" s="38" t="s">
        <v>25</v>
      </c>
      <c r="H15" s="39" t="s">
        <v>26</v>
      </c>
      <c r="J15" s="39" t="s">
        <v>27</v>
      </c>
    </row>
    <row r="17" spans="2:9" x14ac:dyDescent="0.3">
      <c r="B17" s="38" t="s">
        <v>28</v>
      </c>
      <c r="F17" s="39" t="s">
        <v>29</v>
      </c>
    </row>
    <row r="19" spans="2:9" x14ac:dyDescent="0.3">
      <c r="B19" s="38" t="s">
        <v>30</v>
      </c>
      <c r="I19" s="39" t="s">
        <v>31</v>
      </c>
    </row>
  </sheetData>
  <mergeCells count="1">
    <mergeCell ref="B2:F2"/>
  </mergeCells>
  <hyperlinks>
    <hyperlink ref="J15" r:id="rId1" xr:uid="{5057475F-29D1-4476-9D10-5EDE8CE56DD4}"/>
    <hyperlink ref="H15" r:id="rId2" xr:uid="{393481FB-663F-4449-BF82-CEDEA8D49AAA}"/>
    <hyperlink ref="G13" r:id="rId3" xr:uid="{D0F1EF2F-DB7F-4E34-915A-FE0EB90D207B}"/>
    <hyperlink ref="H9" r:id="rId4" xr:uid="{520A432A-02F1-4BE0-A678-477BF88D6A8C}"/>
    <hyperlink ref="I19" r:id="rId5" xr:uid="{073A5357-6C89-4357-90D9-2B1128BE7443}"/>
    <hyperlink ref="J7" r:id="rId6" xr:uid="{1F0AF273-83E6-4C50-BF96-E11F143A57EA}"/>
    <hyperlink ref="E11" r:id="rId7" xr:uid="{261B4AB5-122D-444D-8517-1C6630E3DA97}"/>
    <hyperlink ref="F17" r:id="rId8" xr:uid="{EC330D8E-13CD-45BC-A0F5-543885806FFD}"/>
  </hyperlinks>
  <pageMargins left="0.511811024" right="0.511811024" top="0.78740157499999996" bottom="0.78740157499999996" header="0.31496062000000002" footer="0.31496062000000002"/>
  <pageSetup paperSize="9" orientation="portrait" r:id="rId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7F2C-19C3-4E4D-9D74-E23ECF4400E0}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</vt:lpstr>
      <vt:lpstr>Instruções</vt:lpstr>
      <vt:lpstr>Dicas de Cursos</vt:lpstr>
      <vt:lpstr>Planilha1</vt:lpstr>
      <vt:lpstr>Planilha!Area_de_impressao</vt:lpstr>
      <vt:lpstr>Horarios</vt:lpstr>
    </vt:vector>
  </TitlesOfParts>
  <Company>Rieper Sistemas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Rieper</dc:creator>
  <cp:lastModifiedBy>Renato Carvalho</cp:lastModifiedBy>
  <cp:lastPrinted>2016-07-01T20:08:37Z</cp:lastPrinted>
  <dcterms:created xsi:type="dcterms:W3CDTF">2010-11-04T21:28:36Z</dcterms:created>
  <dcterms:modified xsi:type="dcterms:W3CDTF">2019-02-21T21:56:54Z</dcterms:modified>
</cp:coreProperties>
</file>